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68" windowWidth="10848" windowHeight="9948" tabRatio="853" firstSheet="2" activeTab="7"/>
  </bookViews>
  <sheets>
    <sheet name="หน้าปก" sheetId="1" r:id="rId1"/>
    <sheet name="มาตรฐานการเรียนรู้ ตัวชี้วัด" sheetId="2" r:id="rId2"/>
    <sheet name="เวลาเรียน(ภาคเรียน1)" sheetId="3" r:id="rId3"/>
    <sheet name="เวลาเรียน(ภาคเรียน2)" sheetId="4" r:id="rId4"/>
    <sheet name="บันทึกคะแนน(ภาคเรียนที่1)" sheetId="5" r:id="rId5"/>
    <sheet name="บันทึกคะแนน(รวม)" sheetId="6" r:id="rId6"/>
    <sheet name="ประเมินอ่านคิดวิเคราะห์" sheetId="7" r:id="rId7"/>
    <sheet name="คุณลักษณะอันพึงประสงค์1" sheetId="8" r:id="rId8"/>
  </sheets>
  <definedNames/>
  <calcPr fullCalcOnLoad="1"/>
</workbook>
</file>

<file path=xl/sharedStrings.xml><?xml version="1.0" encoding="utf-8"?>
<sst xmlns="http://schemas.openxmlformats.org/spreadsheetml/2006/main" count="340" uniqueCount="183">
  <si>
    <t>คน</t>
  </si>
  <si>
    <t>ร้อยละ</t>
  </si>
  <si>
    <t>การอนุมัติผลการพัฒนาคุณภาพผู้เรียน</t>
  </si>
  <si>
    <t>เรียนเสนอเพื่อพิจารณา</t>
  </si>
  <si>
    <t>ชื่อ  -  สกุล</t>
  </si>
  <si>
    <t>วันที่</t>
  </si>
  <si>
    <t>เลขที่</t>
  </si>
  <si>
    <t>เลขประจำตัว</t>
  </si>
  <si>
    <t>รวม</t>
  </si>
  <si>
    <t>แบบบันทึกผลการพัฒนาคุณภาพผู้เรียน</t>
  </si>
  <si>
    <t>จำนวนนักเรียนทั้งหมด</t>
  </si>
  <si>
    <t>สรุปผลการเรียน</t>
  </si>
  <si>
    <t>ผลการประเมินคุณลักษณะอันพึงประสงค์</t>
  </si>
  <si>
    <t>ผลการประเมินการอ่าน คิด วิเคราะห์ และการเขียนสื่อความ</t>
  </si>
  <si>
    <t>ระดับคุณภาพ</t>
  </si>
  <si>
    <t>จำนวนที่ได้</t>
  </si>
  <si>
    <t>บันทึกเวลาเรียน</t>
  </si>
  <si>
    <t>โรงเรียนบ้านบ่อรัง</t>
  </si>
  <si>
    <t>สำนักงานเขตพื้นที่การศึกษาประถมศึกษาเพชรบูรณ์ เขต 3</t>
  </si>
  <si>
    <t xml:space="preserve"> </t>
  </si>
  <si>
    <t>การประเมิน</t>
  </si>
  <si>
    <t>บันทึกคะแนน / ผลการเรียน</t>
  </si>
  <si>
    <t>กลางภาค</t>
  </si>
  <si>
    <t>รวมเก็บ</t>
  </si>
  <si>
    <t>แก้ ไข</t>
  </si>
  <si>
    <t>จำนวนนักเรียนที่ได้ระดับผลการเรียน (คน)</t>
  </si>
  <si>
    <t>จำนวนนักเรียนที่ได้</t>
  </si>
  <si>
    <t>ร</t>
  </si>
  <si>
    <t>มส</t>
  </si>
  <si>
    <t>ลงชื่อ....................................ครูผู้สอน</t>
  </si>
  <si>
    <t xml:space="preserve">                   อนุมัติ                                        </t>
  </si>
  <si>
    <t xml:space="preserve">                   ไม่อนุมัติ                                        </t>
  </si>
  <si>
    <t>รายการประเมิน</t>
  </si>
  <si>
    <t>20 คะแนน</t>
  </si>
  <si>
    <t>ข้อ</t>
  </si>
  <si>
    <t>พฤติกรรม</t>
  </si>
  <si>
    <t>สรุป</t>
  </si>
  <si>
    <t>อยู่อย่างพอเพียง</t>
  </si>
  <si>
    <t>เหตุผล รอบคอบ มีคุณธรรม</t>
  </si>
  <si>
    <t xml:space="preserve">  5.1 ดำเนินชีวิตอย่างพอประมาณ มี</t>
  </si>
  <si>
    <t xml:space="preserve">  5.2 มีภูมคุ้มกันในตัวที่ดี ปรับตัวเพื่อ</t>
  </si>
  <si>
    <t>อยู่ในสังคมได้อย่างมีความสุข</t>
  </si>
  <si>
    <t>มุ่งมั่นในการทำงาน</t>
  </si>
  <si>
    <t xml:space="preserve">  6.1 ตั้งใจและรับผิดชอบในหน้าที่</t>
  </si>
  <si>
    <t>การงาน</t>
  </si>
  <si>
    <t xml:space="preserve">  7.1 ภาคภูมิใจในขนบธรรมเนียม</t>
  </si>
  <si>
    <t>ความกตัญญูกตเวที</t>
  </si>
  <si>
    <t xml:space="preserve">  7.2 เห็นคุณค่าและใช้ภาษาไทยในการ</t>
  </si>
  <si>
    <t>สื่อสารได้อย่างถูกต้องเหมาะสม</t>
  </si>
  <si>
    <t xml:space="preserve">  8.2 เข้าร่วมกิจกรรมที่เป็นประโยชน์</t>
  </si>
  <si>
    <t>ต่อโรงเรียน ชุมชน และสังคม</t>
  </si>
  <si>
    <t xml:space="preserve">        คน</t>
  </si>
  <si>
    <t xml:space="preserve">     ร้อยละ</t>
  </si>
  <si>
    <t>ข้อที่</t>
  </si>
  <si>
    <t>มาตรฐานการเรียนรู้ / ตัวชี้วัด</t>
  </si>
  <si>
    <t>ตัวชี้วัดความสามารถในการอ่าน คิดวิเคราะห์ และเขียน</t>
  </si>
  <si>
    <t>มาตรฐานการเรียนรู้ / ตัวชี้วัด  (ข้อที่ / คะแนน)</t>
  </si>
  <si>
    <t>อ่าน คิดวิเคราะห์ และเขียน (ข้อที่ / คะแนน)</t>
  </si>
  <si>
    <t xml:space="preserve">  สรุป ผล</t>
  </si>
  <si>
    <t>รักชาติ ศาสน์ กษัตริย์</t>
  </si>
  <si>
    <t xml:space="preserve">  1.1 เป็นพลเมืองดีของชาติ</t>
  </si>
  <si>
    <t xml:space="preserve">  1.2 ธำรงไว้ซึ่งความเป็นชาติไทย</t>
  </si>
  <si>
    <t xml:space="preserve">  1.3 ศรัทธา ยึดมั่น และปฏิบัติตนตาม</t>
  </si>
  <si>
    <t xml:space="preserve">      หลักศาสนา</t>
  </si>
  <si>
    <t>ซื่อสัตย์สุจริต</t>
  </si>
  <si>
    <t xml:space="preserve">  2.1 ประพฤติตรงตามความเป็นจริง</t>
  </si>
  <si>
    <t xml:space="preserve">  2.2 ประพฤติตรงตามความเป็นจริง</t>
  </si>
  <si>
    <t>มีวินัย</t>
  </si>
  <si>
    <t xml:space="preserve">  3.1 ปฏิบัติตามข้อตกลง กฎเกณฑ์ </t>
  </si>
  <si>
    <t>ใฝ่เรียนรู้</t>
  </si>
  <si>
    <t xml:space="preserve">  4.1 ตั้งใจ เพียรพยายามในการเรียนและ</t>
  </si>
  <si>
    <t>ต่อตนเองทั้งทางกาย วาจา ใจ</t>
  </si>
  <si>
    <t>ต่อผู้อื่นทั้งทางกาย วาจา ใจ</t>
  </si>
  <si>
    <t xml:space="preserve"> ระเบียบ ข้อบังคับของครอบครัว</t>
  </si>
  <si>
    <t>โรงเรียน และสังคม</t>
  </si>
  <si>
    <t>เข้าร่วมกิจกรรมการเรียนรู้</t>
  </si>
  <si>
    <t xml:space="preserve">  4.2 แสวงหาความรู้จากแหล่งเรียนรู้</t>
  </si>
  <si>
    <t>ต่างๆ ทั้งภายในและภายนอกโรงเรียน</t>
  </si>
  <si>
    <t>ด้วยการเลือกใช้สื่ออย่างเหมาะสม บัน</t>
  </si>
  <si>
    <t>ทึกความรู้ วิเคราะห์ สรุปเป็นองค์ความรู้</t>
  </si>
  <si>
    <t>และสามารถนำไปใช้ในชีวิตประจำวันได้</t>
  </si>
  <si>
    <t xml:space="preserve">  6.2 ทำงานด้วยความเพียรพยายามและ</t>
  </si>
  <si>
    <t>อดทนเพื่อให้งานสำเร็จตามเป้าหมาย</t>
  </si>
  <si>
    <t>รักความเป็นไทย</t>
  </si>
  <si>
    <t>ประเพณี ศิลปะ วัฒนธรรมไทย และมี</t>
  </si>
  <si>
    <t xml:space="preserve">  7.3 อนุรักษ์และสืบทอดภูมิปัญญาไทย</t>
  </si>
  <si>
    <t>มีจิตสาธารณะ</t>
  </si>
  <si>
    <t xml:space="preserve">  8.1 ช่วยเหลือผู้อื่นด้วยความเต็มใจ และ</t>
  </si>
  <si>
    <t>พึงพอใจ โดยไม่หวังผลตอบแทน</t>
  </si>
  <si>
    <t xml:space="preserve">  1.4 เคารพเทิดทูนสถาบันพระมหากษัตริย์</t>
  </si>
  <si>
    <t xml:space="preserve">  1. สามารถคัดสรรสื่อที่ต้องการอ่านเพื่อหาข้อมูล</t>
  </si>
  <si>
    <t xml:space="preserve">      สารสนเทศได้ตามวัตถุประสงค์ สามารถสร้าง</t>
  </si>
  <si>
    <t xml:space="preserve">      ความเข้าใจ และประยุกต์ใช้ความรู้จากการอ่าน</t>
  </si>
  <si>
    <t xml:space="preserve">  2. สามารถจับประเด็นสำคัญ  และประเด็นสนับสนุน</t>
  </si>
  <si>
    <t xml:space="preserve">      โต้แย้ง</t>
  </si>
  <si>
    <t xml:space="preserve">  3. สามารถวิเคราะห์ วิจารณ์ความสมเหตุสมผล</t>
  </si>
  <si>
    <t xml:space="preserve">      ความน่าเชื่อถือ ลำดับความและความเป็นไปได้</t>
  </si>
  <si>
    <t xml:space="preserve">      ของเรื่องที่อ่าน</t>
  </si>
  <si>
    <t xml:space="preserve">  4. สามารถสรุปคุณค่า  แนวคิด แง่คิดที่ได้จากการอ่าน</t>
  </si>
  <si>
    <t xml:space="preserve">  5. สามารถสรุป อภิปราย ขยายความคิดเห็น โต้แย้ง</t>
  </si>
  <si>
    <t xml:space="preserve">      สนับสนุน โน้มน้าว โดยการเขียนสื่อสารในรูป</t>
  </si>
  <si>
    <t xml:space="preserve">      แบบต่าง ๆ เช่น ผังความคิด เป็นต้น</t>
  </si>
  <si>
    <t>ผ่าน</t>
  </si>
  <si>
    <t>ดีเยี่ยม</t>
  </si>
  <si>
    <t>ปลายภาค</t>
  </si>
  <si>
    <t>ลงชื่อ...................................ผู้อำนวยการสถานศึกษา</t>
  </si>
  <si>
    <t>จำนวนชั่วโมงทั้งหมดต่อ 1 ภาคเรียน = 20 ชั่วโมง จำนวนชั่วโมงที่ต้องเรียนทั้งหมดต่อ 1 ภาคเรียน = 20 ชั่วโมง 80 % = 16 ชั่วโมง 70 %  =  14 ชั่วโมง</t>
  </si>
  <si>
    <t>ลงชื่อ.....................................................ครูผู้สอน</t>
  </si>
  <si>
    <t>ลงชื่อ.....................................................</t>
  </si>
  <si>
    <t>ดี</t>
  </si>
  <si>
    <t>มาตรฐานการเรียนรู้ / ผลการเรียนรู้</t>
  </si>
  <si>
    <t>ลงชื่อ.................................................</t>
  </si>
  <si>
    <t>ข้อที่ 1 รักชาติ</t>
  </si>
  <si>
    <t>ชั่วโมง</t>
  </si>
  <si>
    <t>เวลาเรียน</t>
  </si>
  <si>
    <t>มาเรียน/จิตพิสัย</t>
  </si>
  <si>
    <t>เก็บ1</t>
  </si>
  <si>
    <t>(นายปิยะพงษ์  บุญนิล)</t>
  </si>
  <si>
    <t>ตำแหน่งครู</t>
  </si>
  <si>
    <t xml:space="preserve"> ผู้อำนวยการโรงเรียนบ้านบ่อรัง</t>
  </si>
  <si>
    <t>ลงชื่อ....................................................ครูผู้สอน</t>
  </si>
  <si>
    <t>ผู้อำนวยการสถานศึกษา</t>
  </si>
  <si>
    <t>ข้อที่ 2 ซื่อสัตย์</t>
  </si>
  <si>
    <t>ข้อที่ 3 มีวินัย</t>
  </si>
  <si>
    <t>ข้อที่ 4 ใฝ่เรียนรู้</t>
  </si>
  <si>
    <t>ข้อที่ 5 อยู่อย่างพอเพียง</t>
  </si>
  <si>
    <t>ข้อที่ 6 มุ่งมั่นทำงาน</t>
  </si>
  <si>
    <t>ข้อที่ 7 รักความเป็นไทย</t>
  </si>
  <si>
    <t>ข้อที่ 8 มีจิตสาธารณะ</t>
  </si>
  <si>
    <t>ผลการประเมิน</t>
  </si>
  <si>
    <t>( นายปิยะพงษ์  บุญนิล )</t>
  </si>
  <si>
    <t>ภาคเรียนที่ 1</t>
  </si>
  <si>
    <t>ตารางเรียน</t>
  </si>
  <si>
    <t>อำเภอวิเชียรบุรี  จังหวัดเพชรบูรณ์</t>
  </si>
  <si>
    <t>จำนวน 1 ชั่วโมง/สัปดาห์  จำนวน 40 ชั่วโมง/ปีการศึกษา</t>
  </si>
  <si>
    <t>แบบประเมินการอ่าน คิดวิเคราะห์และเขียน  ชั้นประถมศึกษาปีที่ 6</t>
  </si>
  <si>
    <t>ภาคเรียน1</t>
  </si>
  <si>
    <t>เก็บ2</t>
  </si>
  <si>
    <t>เก็บ3</t>
  </si>
  <si>
    <t>แฟ้มสะสมงาน</t>
  </si>
  <si>
    <t>สมาทอาร์ต</t>
  </si>
  <si>
    <t>เครื่องมือExcel</t>
  </si>
  <si>
    <t>มาตรฐาน ง 2.1 เข้าใจเทคโนโลยีและกระบวนการเทคโนโลยี  ออกแบบและสร้างสิ่งของเครื่องใช้ หรือวิธีการตามกระบวนการเทคโนโลยีอย่างมีความคิดสร้างสรรค์  เลือกใช้เทคโนโลยีในทางสร้างสรรค์ต่อชีวิต  สังคม   สิ่งแวดล้อม  และมีส่วนร่วมในการจัดการเทคโนโลยีที่ยั่งยืน</t>
  </si>
  <si>
    <t>ป.6/1 อธิบายส่วนประกอบของระบบเทคโนโลยี</t>
  </si>
  <si>
    <t>ป.6/2 สร้างสิ่งของเครื่องใช้ตามความสนใจ อย่างปลอดภัย โดยกำหนดปัญหา  หรือความต้องการรวบรวมข้อมูล เลือกวิธีการ   ออกแบบโดยถ่ายทอดความคิดเป็นภาพร่าง ๓ มิติ หรือแผนที่ความคิด   ลงมือสร้าง และประเมินผล</t>
  </si>
  <si>
    <t>ป.6/3 นำความรู้และทักษะการสร้างชิ้นงานไปประยุกต์ในการสร้างสิ่งของเครื่องใช้</t>
  </si>
  <si>
    <t>มาตรฐาน ง 3.1  เข้าใจ เห็นคุณค่า และใช้กระบวนการเทคโนโลยีสารสนเทศในการสืบค้นข้อมูล การเรียนรู้ การสื่อสาร  การแก้ปัญหา การทำงาน และอาชีพอย่างมี ประสิทธิภาพ ประสิทธิผล และมีคุณธรรม</t>
  </si>
  <si>
    <t>ป.6/1 บอกหลักการเบื้องต้นของการแก้ปัญหา</t>
  </si>
  <si>
    <t>ป.6/2 ใช้คอมพิวเตอร์ในการค้นหาข้อมูล</t>
  </si>
  <si>
    <t>ป.6/3 เก็บรักษาข้อมูลที่เป็นประโยชน์ในรูปแบบต่างๆ</t>
  </si>
  <si>
    <t>ป.6/4 นำเสนอข้อมูลในรูปแบบที่เหมาะสมโดย เลือกใช้ซอฟต์แวร์ประยุกต์</t>
  </si>
  <si>
    <t>ป.6/5 ใช้คอมพิวเตอร์ช่วยสร้างชิ้นงานจากจินตนาการหรืองานที่ทำในชีวิตประจำวันอย่างมีจิตสำนึก  และความรับผิดชอบ</t>
  </si>
  <si>
    <t>เกรด</t>
  </si>
  <si>
    <t xml:space="preserve">ชั้นประถมศึกษาปีที่ 6 ปีการศึกษา 2563  </t>
  </si>
  <si>
    <t>ชั้นประถมศึกษาปีที่ 6 ปีการศึกษา 2563</t>
  </si>
  <si>
    <t xml:space="preserve"> ปีการศึกษา 2563 รายวิชา   คอมพิวเตอร์ ป.6 รหัสวิชา ง 16201</t>
  </si>
  <si>
    <t>ปีการศึกษา 2563</t>
  </si>
  <si>
    <t>แบบประเมินคุณลักษณะอันพึงประสงค์  ชั้นประถมศึกษาปีที่ 6 ปีการศึกษา 2563</t>
  </si>
  <si>
    <t>วิชา คอมพิวเตอร์ ป.6 รหัสวิชา ง16201  กลุ่มสาระ วิทยาศาสตร์และเทคโนโลยี</t>
  </si>
  <si>
    <t>วิชา คอมพิวเตอร์ ป.6 รหัสวิชา ว 16201  กลุ่มสาระ วิทยาศาสตร์และเทคโนโลยี</t>
  </si>
  <si>
    <t>เด็กชายพีรภัทร  ผิวขำ</t>
  </si>
  <si>
    <t>เด็กชายเทพพร  ทับสีรัก</t>
  </si>
  <si>
    <t>เด็กชายพิทวัส  สิงห์ฤกษ์</t>
  </si>
  <si>
    <t>เด็กชายสิทธิชัย  ชากัณฑ์</t>
  </si>
  <si>
    <t>เด็กชายพีระพงษ์  ปกสันเทียะ</t>
  </si>
  <si>
    <t>เด็กชายอนุวัฒน์  นามกิง</t>
  </si>
  <si>
    <t>เด็กชายจักริน  แหวนเพชร</t>
  </si>
  <si>
    <t>เด็กชายรพีภัทร  เผือกกุญชร</t>
  </si>
  <si>
    <t>เด็กชายกฤษกร  แก้วเกิด</t>
  </si>
  <si>
    <t>เด็กชายอโนชา  ทิพย์เนตร</t>
  </si>
  <si>
    <t>เด็กหญิงจิรภัทร โพธิ์แก้ว</t>
  </si>
  <si>
    <t>เด็กหญิงอนันตญา  นาคมณี</t>
  </si>
  <si>
    <t>เด็กหญิงปนัดดา  เสือคล้าย</t>
  </si>
  <si>
    <t>เด็กหญิงนริศรา  พวงคำ</t>
  </si>
  <si>
    <t>เด็กหญิงกณิกา  บุญมาก</t>
  </si>
  <si>
    <t>เด็กหญิงอัจฉริยา  ปะนามะตัง</t>
  </si>
  <si>
    <t>เด็กหญิงวิลาวัณย์  สวนสอน</t>
  </si>
  <si>
    <t>เด็กหญิงเกวลิน  ยะคำศรี</t>
  </si>
  <si>
    <t>เด็กหญิงญาโณทัย  จวงสันเทียะ</t>
  </si>
  <si>
    <t>เด็กหญิงวรรณวิสา  โทขุนทด</t>
  </si>
  <si>
    <t>ภาคเรียนที่ 1  ปีการศึกษา 2563 รายวิชา   คอมพิวเตอร์ ป.6 รหัสวิชา ว 16201</t>
  </si>
  <si>
    <t>( นายวัฒนศิลป์ สิงห์เครือ )</t>
  </si>
  <si>
    <t>(นายวัฒนศิลป์ สิงห์เครือ)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</si>
</sst>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0.000"/>
    <numFmt numFmtId="173" formatCode="0.0"/>
    <numFmt numFmtId="174" formatCode="[$-107041E]d\ mmmm\ yyyy;@"/>
  </numFmts>
  <fonts count="78">
    <font>
      <sz val="10"/>
      <name val="Arial"/>
      <family val="0"/>
    </font>
    <font>
      <sz val="16"/>
      <name val="DilleniaUPC"/>
      <family val="1"/>
    </font>
    <font>
      <sz val="14"/>
      <name val="DilleniaUPC"/>
      <family val="1"/>
    </font>
    <font>
      <sz val="10"/>
      <name val="DilleniaUPC"/>
      <family val="1"/>
    </font>
    <font>
      <sz val="12"/>
      <name val="DilleniaUPC"/>
      <family val="1"/>
    </font>
    <font>
      <b/>
      <sz val="20"/>
      <name val="DilleniaUPC"/>
      <family val="1"/>
    </font>
    <font>
      <b/>
      <sz val="36"/>
      <name val="DilleniaUPC"/>
      <family val="1"/>
    </font>
    <font>
      <b/>
      <sz val="28"/>
      <name val="DilleniaUPC"/>
      <family val="1"/>
    </font>
    <font>
      <b/>
      <sz val="18"/>
      <name val="DilleniaUPC"/>
      <family val="1"/>
    </font>
    <font>
      <b/>
      <sz val="22"/>
      <name val="DilleniaUPC"/>
      <family val="1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7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8"/>
      <name val="TH SarabunPSK"/>
      <family val="2"/>
    </font>
    <font>
      <sz val="1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9"/>
      <name val="DilleniaUPC"/>
      <family val="1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sz val="10"/>
      <color indexed="8"/>
      <name val="TH SarabunPSK"/>
      <family val="2"/>
    </font>
    <font>
      <sz val="16"/>
      <color indexed="9"/>
      <name val="TH SarabunPSK"/>
      <family val="2"/>
    </font>
    <font>
      <sz val="13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0"/>
      <name val="DilleniaUPC"/>
      <family val="1"/>
    </font>
    <font>
      <sz val="12"/>
      <color theme="1"/>
      <name val="TH SarabunPSK"/>
      <family val="2"/>
    </font>
    <font>
      <sz val="10"/>
      <color theme="1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sz val="16"/>
      <color theme="0"/>
      <name val="TH SarabunPSK"/>
      <family val="2"/>
    </font>
    <font>
      <sz val="13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22" borderId="0" applyNumberFormat="0" applyBorder="0" applyAlignment="0" applyProtection="0"/>
    <xf numFmtId="0" fontId="63" fillId="23" borderId="1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7" fillId="20" borderId="5" applyNumberFormat="0" applyAlignment="0" applyProtection="0"/>
    <xf numFmtId="0" fontId="0" fillId="32" borderId="6" applyNumberFormat="0" applyFon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top"/>
    </xf>
    <xf numFmtId="0" fontId="71" fillId="0" borderId="0" xfId="0" applyFont="1" applyAlignment="1">
      <alignment/>
    </xf>
    <xf numFmtId="2" fontId="71" fillId="0" borderId="0" xfId="0" applyNumberFormat="1" applyFont="1" applyAlignment="1">
      <alignment/>
    </xf>
    <xf numFmtId="1" fontId="4" fillId="0" borderId="10" xfId="46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174" fontId="12" fillId="0" borderId="10" xfId="0" applyNumberFormat="1" applyFont="1" applyBorder="1" applyAlignment="1">
      <alignment horizontal="center" vertical="top" textRotation="90"/>
    </xf>
    <xf numFmtId="174" fontId="12" fillId="0" borderId="10" xfId="0" applyNumberFormat="1" applyFont="1" applyBorder="1" applyAlignment="1">
      <alignment vertical="center" textRotation="90" wrapText="1"/>
    </xf>
    <xf numFmtId="0" fontId="13" fillId="0" borderId="0" xfId="0" applyFont="1" applyAlignment="1">
      <alignment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/>
    </xf>
    <xf numFmtId="0" fontId="72" fillId="7" borderId="12" xfId="0" applyFont="1" applyFill="1" applyBorder="1" applyAlignment="1">
      <alignment horizontal="left" vertical="center"/>
    </xf>
    <xf numFmtId="0" fontId="13" fillId="7" borderId="10" xfId="0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/>
    </xf>
    <xf numFmtId="0" fontId="12" fillId="0" borderId="10" xfId="0" applyFont="1" applyBorder="1" applyAlignment="1">
      <alignment horizontal="center" vertical="center" textRotation="90"/>
    </xf>
    <xf numFmtId="0" fontId="11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textRotation="90"/>
    </xf>
    <xf numFmtId="0" fontId="12" fillId="0" borderId="10" xfId="0" applyFont="1" applyFill="1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/>
    </xf>
    <xf numFmtId="173" fontId="12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173" fontId="13" fillId="0" borderId="0" xfId="0" applyNumberFormat="1" applyFont="1" applyFill="1" applyAlignment="1">
      <alignment/>
    </xf>
    <xf numFmtId="173" fontId="17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" fontId="12" fillId="0" borderId="10" xfId="0" applyNumberFormat="1" applyFont="1" applyFill="1" applyBorder="1" applyAlignment="1">
      <alignment horizontal="center" vertical="center" wrapText="1"/>
    </xf>
    <xf numFmtId="173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72" fillId="7" borderId="10" xfId="0" applyFont="1" applyFill="1" applyBorder="1" applyAlignment="1">
      <alignment horizontal="center"/>
    </xf>
    <xf numFmtId="0" fontId="72" fillId="7" borderId="10" xfId="0" applyFont="1" applyFill="1" applyBorder="1" applyAlignment="1">
      <alignment/>
    </xf>
    <xf numFmtId="173" fontId="13" fillId="7" borderId="10" xfId="0" applyNumberFormat="1" applyFont="1" applyFill="1" applyBorder="1" applyAlignment="1">
      <alignment horizontal="center" vertical="center"/>
    </xf>
    <xf numFmtId="1" fontId="72" fillId="7" borderId="10" xfId="0" applyNumberFormat="1" applyFont="1" applyFill="1" applyBorder="1" applyAlignment="1">
      <alignment horizontal="center" vertical="center"/>
    </xf>
    <xf numFmtId="173" fontId="72" fillId="7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72" fillId="0" borderId="10" xfId="0" applyFont="1" applyFill="1" applyBorder="1" applyAlignment="1">
      <alignment horizontal="center"/>
    </xf>
    <xf numFmtId="0" fontId="72" fillId="0" borderId="10" xfId="0" applyFont="1" applyFill="1" applyBorder="1" applyAlignment="1">
      <alignment/>
    </xf>
    <xf numFmtId="0" fontId="13" fillId="0" borderId="11" xfId="0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" vertical="center"/>
    </xf>
    <xf numFmtId="1" fontId="7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/>
    </xf>
    <xf numFmtId="173" fontId="12" fillId="0" borderId="0" xfId="0" applyNumberFormat="1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/>
    </xf>
    <xf numFmtId="1" fontId="75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72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174" fontId="13" fillId="0" borderId="10" xfId="0" applyNumberFormat="1" applyFont="1" applyFill="1" applyBorder="1" applyAlignment="1">
      <alignment horizontal="center" vertical="top" textRotation="90"/>
    </xf>
    <xf numFmtId="0" fontId="74" fillId="0" borderId="10" xfId="0" applyFont="1" applyFill="1" applyBorder="1" applyAlignment="1">
      <alignment horizontal="center"/>
    </xf>
    <xf numFmtId="0" fontId="74" fillId="0" borderId="10" xfId="0" applyFont="1" applyFill="1" applyBorder="1" applyAlignment="1">
      <alignment/>
    </xf>
    <xf numFmtId="0" fontId="13" fillId="6" borderId="11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vertical="center"/>
    </xf>
    <xf numFmtId="0" fontId="13" fillId="7" borderId="11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left" vertical="center"/>
    </xf>
    <xf numFmtId="0" fontId="12" fillId="7" borderId="10" xfId="0" applyFont="1" applyFill="1" applyBorder="1" applyAlignment="1">
      <alignment horizontal="center"/>
    </xf>
    <xf numFmtId="174" fontId="13" fillId="6" borderId="10" xfId="0" applyNumberFormat="1" applyFont="1" applyFill="1" applyBorder="1" applyAlignment="1">
      <alignment horizontal="center" vertical="top" textRotation="90"/>
    </xf>
    <xf numFmtId="0" fontId="10" fillId="0" borderId="10" xfId="0" applyFont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7" borderId="10" xfId="0" applyFont="1" applyFill="1" applyBorder="1" applyAlignment="1">
      <alignment horizontal="center" vertical="center"/>
    </xf>
    <xf numFmtId="0" fontId="74" fillId="7" borderId="10" xfId="0" applyFont="1" applyFill="1" applyBorder="1" applyAlignment="1">
      <alignment horizontal="center"/>
    </xf>
    <xf numFmtId="0" fontId="74" fillId="7" borderId="10" xfId="0" applyFont="1" applyFill="1" applyBorder="1" applyAlignment="1">
      <alignment/>
    </xf>
    <xf numFmtId="1" fontId="11" fillId="7" borderId="10" xfId="0" applyNumberFormat="1" applyFont="1" applyFill="1" applyBorder="1" applyAlignment="1">
      <alignment horizontal="center"/>
    </xf>
    <xf numFmtId="173" fontId="12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textRotation="90"/>
    </xf>
    <xf numFmtId="0" fontId="12" fillId="0" borderId="10" xfId="0" applyFont="1" applyFill="1" applyBorder="1" applyAlignment="1">
      <alignment horizontal="center" textRotation="90"/>
    </xf>
    <xf numFmtId="0" fontId="12" fillId="0" borderId="10" xfId="0" applyFont="1" applyFill="1" applyBorder="1" applyAlignment="1">
      <alignment textRotation="90"/>
    </xf>
    <xf numFmtId="0" fontId="18" fillId="0" borderId="10" xfId="0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173" fontId="13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" fontId="72" fillId="0" borderId="10" xfId="0" applyNumberFormat="1" applyFont="1" applyFill="1" applyBorder="1" applyAlignment="1">
      <alignment horizontal="center" vertical="center"/>
    </xf>
    <xf numFmtId="173" fontId="72" fillId="0" borderId="10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9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174" fontId="12" fillId="0" borderId="10" xfId="0" applyNumberFormat="1" applyFont="1" applyFill="1" applyBorder="1" applyAlignment="1">
      <alignment horizontal="center" vertical="top" textRotation="90"/>
    </xf>
    <xf numFmtId="174" fontId="12" fillId="0" borderId="10" xfId="0" applyNumberFormat="1" applyFont="1" applyFill="1" applyBorder="1" applyAlignment="1">
      <alignment vertical="center" textRotation="90" wrapText="1"/>
    </xf>
    <xf numFmtId="0" fontId="15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center" textRotation="90"/>
    </xf>
    <xf numFmtId="0" fontId="12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10" fillId="2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/>
    </xf>
    <xf numFmtId="0" fontId="12" fillId="2" borderId="10" xfId="0" applyFont="1" applyFill="1" applyBorder="1" applyAlignment="1">
      <alignment/>
    </xf>
    <xf numFmtId="1" fontId="12" fillId="2" borderId="10" xfId="0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1" fontId="11" fillId="2" borderId="10" xfId="0" applyNumberFormat="1" applyFont="1" applyFill="1" applyBorder="1" applyAlignment="1">
      <alignment horizontal="center"/>
    </xf>
    <xf numFmtId="173" fontId="12" fillId="2" borderId="10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/>
    </xf>
    <xf numFmtId="0" fontId="72" fillId="2" borderId="12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1" fontId="13" fillId="2" borderId="10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left" vertical="center"/>
    </xf>
    <xf numFmtId="1" fontId="75" fillId="2" borderId="10" xfId="0" applyNumberFormat="1" applyFont="1" applyFill="1" applyBorder="1" applyAlignment="1">
      <alignment horizontal="center" vertical="center"/>
    </xf>
    <xf numFmtId="174" fontId="13" fillId="7" borderId="10" xfId="0" applyNumberFormat="1" applyFont="1" applyFill="1" applyBorder="1" applyAlignment="1">
      <alignment horizontal="center" vertical="top" textRotation="90"/>
    </xf>
    <xf numFmtId="0" fontId="1" fillId="0" borderId="0" xfId="0" applyFont="1" applyAlignment="1">
      <alignment horizontal="center"/>
    </xf>
    <xf numFmtId="0" fontId="2" fillId="33" borderId="12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8" fillId="0" borderId="2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33" borderId="19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/>
    </xf>
    <xf numFmtId="0" fontId="4" fillId="33" borderId="19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center" vertical="top" wrapText="1"/>
    </xf>
    <xf numFmtId="1" fontId="4" fillId="0" borderId="1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textRotation="90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textRotation="90"/>
    </xf>
    <xf numFmtId="0" fontId="12" fillId="0" borderId="13" xfId="0" applyFont="1" applyFill="1" applyBorder="1" applyAlignment="1">
      <alignment horizontal="center" vertical="center" textRotation="90"/>
    </xf>
    <xf numFmtId="0" fontId="12" fillId="0" borderId="17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textRotation="90"/>
    </xf>
    <xf numFmtId="0" fontId="12" fillId="0" borderId="13" xfId="0" applyFont="1" applyBorder="1" applyAlignment="1">
      <alignment horizontal="center" vertical="center" textRotation="90"/>
    </xf>
    <xf numFmtId="0" fontId="12" fillId="0" borderId="1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textRotation="90" wrapText="1"/>
    </xf>
    <xf numFmtId="1" fontId="12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73" fontId="1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textRotation="90"/>
    </xf>
    <xf numFmtId="0" fontId="24" fillId="0" borderId="10" xfId="0" applyFont="1" applyFill="1" applyBorder="1" applyAlignment="1">
      <alignment horizontal="center" vertical="center" textRotation="90"/>
    </xf>
    <xf numFmtId="0" fontId="24" fillId="0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/>
    </xf>
    <xf numFmtId="0" fontId="24" fillId="0" borderId="10" xfId="0" applyFont="1" applyBorder="1" applyAlignment="1">
      <alignment horizontal="center" vertical="center" textRotation="90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 textRotation="90"/>
    </xf>
    <xf numFmtId="0" fontId="12" fillId="0" borderId="1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top"/>
    </xf>
    <xf numFmtId="0" fontId="19" fillId="0" borderId="24" xfId="0" applyFont="1" applyFill="1" applyBorder="1" applyAlignment="1">
      <alignment horizontal="center" vertical="top"/>
    </xf>
    <xf numFmtId="0" fontId="19" fillId="0" borderId="23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top"/>
    </xf>
    <xf numFmtId="0" fontId="19" fillId="0" borderId="17" xfId="0" applyFont="1" applyFill="1" applyBorder="1" applyAlignment="1">
      <alignment horizontal="center" vertical="top"/>
    </xf>
    <xf numFmtId="0" fontId="19" fillId="0" borderId="18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center" textRotation="90"/>
    </xf>
    <xf numFmtId="0" fontId="16" fillId="0" borderId="17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77" fillId="7" borderId="10" xfId="0" applyFont="1" applyFill="1" applyBorder="1" applyAlignment="1">
      <alignment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14" xfId="0" applyFont="1" applyFill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28</xdr:row>
      <xdr:rowOff>28575</xdr:rowOff>
    </xdr:from>
    <xdr:to>
      <xdr:col>9</xdr:col>
      <xdr:colOff>0</xdr:colOff>
      <xdr:row>28</xdr:row>
      <xdr:rowOff>228600</xdr:rowOff>
    </xdr:to>
    <xdr:sp>
      <xdr:nvSpPr>
        <xdr:cNvPr id="1" name="Oval 17"/>
        <xdr:cNvSpPr>
          <a:spLocks/>
        </xdr:cNvSpPr>
      </xdr:nvSpPr>
      <xdr:spPr>
        <a:xfrm>
          <a:off x="3619500" y="8858250"/>
          <a:ext cx="2476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27</xdr:row>
      <xdr:rowOff>28575</xdr:rowOff>
    </xdr:from>
    <xdr:to>
      <xdr:col>9</xdr:col>
      <xdr:colOff>0</xdr:colOff>
      <xdr:row>27</xdr:row>
      <xdr:rowOff>228600</xdr:rowOff>
    </xdr:to>
    <xdr:sp>
      <xdr:nvSpPr>
        <xdr:cNvPr id="2" name="Oval 18"/>
        <xdr:cNvSpPr>
          <a:spLocks/>
        </xdr:cNvSpPr>
      </xdr:nvSpPr>
      <xdr:spPr>
        <a:xfrm>
          <a:off x="3619500" y="8601075"/>
          <a:ext cx="2476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0</xdr:row>
      <xdr:rowOff>123825</xdr:rowOff>
    </xdr:from>
    <xdr:to>
      <xdr:col>12</xdr:col>
      <xdr:colOff>247650</xdr:colOff>
      <xdr:row>1</xdr:row>
      <xdr:rowOff>200025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4448175" y="123825"/>
          <a:ext cx="10096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ปพ.5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3"/>
  <sheetViews>
    <sheetView view="pageLayout" zoomScaleSheetLayoutView="100" workbookViewId="0" topLeftCell="A3">
      <selection activeCell="C15" sqref="C15"/>
    </sheetView>
  </sheetViews>
  <sheetFormatPr defaultColWidth="9.28125" defaultRowHeight="12.75"/>
  <cols>
    <col min="1" max="1" width="6.28125" style="1" customWidth="1"/>
    <col min="2" max="2" width="4.7109375" style="1" customWidth="1"/>
    <col min="3" max="12" width="6.7109375" style="1" customWidth="1"/>
    <col min="13" max="13" width="5.28125" style="1" customWidth="1"/>
    <col min="14" max="14" width="1.421875" style="1" customWidth="1"/>
    <col min="15" max="15" width="7.28125" style="1" customWidth="1"/>
    <col min="16" max="16384" width="9.28125" style="1" customWidth="1"/>
  </cols>
  <sheetData>
    <row r="1" ht="31.5" customHeight="1"/>
    <row r="2" spans="1:15" ht="51.75">
      <c r="A2" s="204" t="s">
        <v>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2:13" ht="40.5">
      <c r="B3" s="189" t="s">
        <v>17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2:13" ht="28.5">
      <c r="B4" s="190" t="s">
        <v>133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</row>
    <row r="5" spans="2:13" ht="28.5">
      <c r="B5" s="190" t="s">
        <v>18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</row>
    <row r="6" spans="2:13" ht="28.5"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</row>
    <row r="7" spans="2:13" ht="28.5">
      <c r="B7" s="190" t="s">
        <v>153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</row>
    <row r="8" spans="1:15" ht="32.25">
      <c r="A8" s="205" t="s">
        <v>159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</row>
    <row r="9" spans="1:15" ht="32.25">
      <c r="A9" s="205" t="s">
        <v>134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</row>
    <row r="10" spans="2:13" ht="23.25" customHeight="1">
      <c r="B10" s="188" t="s">
        <v>19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</row>
    <row r="11" spans="2:13" ht="18" customHeight="1">
      <c r="B11" s="185"/>
      <c r="C11" s="176" t="s">
        <v>10</v>
      </c>
      <c r="D11" s="173" t="s">
        <v>11</v>
      </c>
      <c r="E11" s="174"/>
      <c r="F11" s="174"/>
      <c r="G11" s="174"/>
      <c r="H11" s="174"/>
      <c r="I11" s="174"/>
      <c r="J11" s="174"/>
      <c r="K11" s="174"/>
      <c r="L11" s="174"/>
      <c r="M11" s="175"/>
    </row>
    <row r="12" spans="2:13" ht="18" customHeight="1">
      <c r="B12" s="185"/>
      <c r="C12" s="176"/>
      <c r="D12" s="198" t="s">
        <v>25</v>
      </c>
      <c r="E12" s="199"/>
      <c r="F12" s="199"/>
      <c r="G12" s="199"/>
      <c r="H12" s="199"/>
      <c r="I12" s="199"/>
      <c r="J12" s="199"/>
      <c r="K12" s="200"/>
      <c r="L12" s="198" t="s">
        <v>26</v>
      </c>
      <c r="M12" s="200"/>
    </row>
    <row r="13" spans="2:13" ht="18" customHeight="1">
      <c r="B13" s="185"/>
      <c r="C13" s="176"/>
      <c r="D13" s="5">
        <v>4</v>
      </c>
      <c r="E13" s="5">
        <v>3.5</v>
      </c>
      <c r="F13" s="5">
        <v>3</v>
      </c>
      <c r="G13" s="5">
        <v>2.5</v>
      </c>
      <c r="H13" s="5">
        <v>2</v>
      </c>
      <c r="I13" s="5">
        <v>1.5</v>
      </c>
      <c r="J13" s="5">
        <v>1</v>
      </c>
      <c r="K13" s="5">
        <v>0</v>
      </c>
      <c r="L13" s="5" t="s">
        <v>27</v>
      </c>
      <c r="M13" s="10" t="s">
        <v>28</v>
      </c>
    </row>
    <row r="14" spans="2:14" ht="20.25" customHeight="1">
      <c r="B14" s="185"/>
      <c r="C14" s="6">
        <v>20</v>
      </c>
      <c r="D14" s="6">
        <f>COUNTIF('บันทึกคะแนน(รวม)'!$N$8:$N$27,หน้าปก!D13)</f>
        <v>6</v>
      </c>
      <c r="E14" s="6">
        <f>COUNTIF('บันทึกคะแนน(รวม)'!$N$8:$N$27,หน้าปก!E13)</f>
        <v>12</v>
      </c>
      <c r="F14" s="6">
        <f>COUNTIF('บันทึกคะแนน(รวม)'!$N$8:$N$27,หน้าปก!F13)</f>
        <v>2</v>
      </c>
      <c r="G14" s="6">
        <f>COUNTIF('บันทึกคะแนน(รวม)'!$N$8:$N$27,หน้าปก!G13)</f>
        <v>0</v>
      </c>
      <c r="H14" s="6">
        <f>COUNTIF('บันทึกคะแนน(รวม)'!$N$8:$N$27,หน้าปก!H13)</f>
        <v>0</v>
      </c>
      <c r="I14" s="6">
        <f>COUNTIF('บันทึกคะแนน(รวม)'!$N$8:$N$27,หน้าปก!I13)</f>
        <v>0</v>
      </c>
      <c r="J14" s="6">
        <f>COUNTIF('บันทึกคะแนน(รวม)'!$N$8:$N$27,หน้าปก!J13)</f>
        <v>0</v>
      </c>
      <c r="K14" s="6">
        <f>COUNTIF('บันทึกคะแนน(รวม)'!$N$8:$N$27,หน้าปก!K13)</f>
        <v>0</v>
      </c>
      <c r="L14" s="6">
        <f>COUNTIF('บันทึกคะแนน(รวม)'!$N$8:$N$27,หน้าปก!L13)</f>
        <v>0</v>
      </c>
      <c r="M14" s="6">
        <f>COUNTIF('บันทึกคะแนน(รวม)'!$N$8:$N$27,หน้าปก!M13)</f>
        <v>0</v>
      </c>
      <c r="N14" s="11">
        <f>SUM(D14:M14)</f>
        <v>20</v>
      </c>
    </row>
    <row r="15" spans="2:14" ht="17.25">
      <c r="B15" s="185"/>
      <c r="C15" s="4" t="s">
        <v>1</v>
      </c>
      <c r="D15" s="13">
        <f>D14/$C$14*100</f>
        <v>30</v>
      </c>
      <c r="E15" s="13">
        <f aca="true" t="shared" si="0" ref="E15:M15">E14/$C$14*100</f>
        <v>60</v>
      </c>
      <c r="F15" s="13">
        <f t="shared" si="0"/>
        <v>10</v>
      </c>
      <c r="G15" s="13">
        <f t="shared" si="0"/>
        <v>0</v>
      </c>
      <c r="H15" s="13">
        <f t="shared" si="0"/>
        <v>0</v>
      </c>
      <c r="I15" s="13">
        <f t="shared" si="0"/>
        <v>0</v>
      </c>
      <c r="J15" s="13">
        <f t="shared" si="0"/>
        <v>0</v>
      </c>
      <c r="K15" s="13">
        <f t="shared" si="0"/>
        <v>0</v>
      </c>
      <c r="L15" s="13">
        <f t="shared" si="0"/>
        <v>0</v>
      </c>
      <c r="M15" s="13">
        <f t="shared" si="0"/>
        <v>0</v>
      </c>
      <c r="N15" s="12">
        <f>SUM(D15:M15)</f>
        <v>100</v>
      </c>
    </row>
    <row r="16" spans="2:13" ht="17.25">
      <c r="B16" s="186"/>
      <c r="C16" s="183"/>
      <c r="D16" s="183"/>
      <c r="E16" s="183"/>
      <c r="F16" s="183"/>
      <c r="G16" s="183"/>
      <c r="H16" s="184"/>
      <c r="I16" s="184"/>
      <c r="J16" s="184"/>
      <c r="K16" s="184"/>
      <c r="L16" s="184"/>
      <c r="M16" s="3"/>
    </row>
    <row r="17" spans="2:14" ht="18" customHeight="1">
      <c r="B17" s="177" t="s">
        <v>12</v>
      </c>
      <c r="C17" s="182"/>
      <c r="D17" s="182"/>
      <c r="E17" s="182"/>
      <c r="F17" s="182"/>
      <c r="G17" s="178"/>
      <c r="H17" s="176" t="s">
        <v>13</v>
      </c>
      <c r="I17" s="176"/>
      <c r="J17" s="176"/>
      <c r="K17" s="176"/>
      <c r="L17" s="176"/>
      <c r="M17" s="176"/>
      <c r="N17" s="176"/>
    </row>
    <row r="18" spans="2:14" ht="18" customHeight="1">
      <c r="B18" s="194" t="s">
        <v>14</v>
      </c>
      <c r="C18" s="195"/>
      <c r="D18" s="177" t="s">
        <v>15</v>
      </c>
      <c r="E18" s="182"/>
      <c r="F18" s="182"/>
      <c r="G18" s="178"/>
      <c r="H18" s="176" t="s">
        <v>14</v>
      </c>
      <c r="I18" s="176"/>
      <c r="J18" s="176" t="s">
        <v>15</v>
      </c>
      <c r="K18" s="176"/>
      <c r="L18" s="176"/>
      <c r="M18" s="176"/>
      <c r="N18" s="176"/>
    </row>
    <row r="19" spans="2:14" ht="17.25">
      <c r="B19" s="196"/>
      <c r="C19" s="197"/>
      <c r="D19" s="177" t="s">
        <v>0</v>
      </c>
      <c r="E19" s="178"/>
      <c r="F19" s="177" t="s">
        <v>1</v>
      </c>
      <c r="G19" s="178"/>
      <c r="H19" s="176"/>
      <c r="I19" s="176"/>
      <c r="J19" s="176" t="s">
        <v>51</v>
      </c>
      <c r="K19" s="176"/>
      <c r="L19" s="176" t="s">
        <v>52</v>
      </c>
      <c r="M19" s="176"/>
      <c r="N19" s="176"/>
    </row>
    <row r="20" spans="2:14" ht="17.25">
      <c r="B20" s="177" t="s">
        <v>103</v>
      </c>
      <c r="C20" s="178"/>
      <c r="D20" s="192">
        <f>COUNTIF(คุณลักษณะอันพึงประสงค์1!$O$4:$O$23,B20)</f>
        <v>4</v>
      </c>
      <c r="E20" s="193"/>
      <c r="F20" s="202">
        <f>D20/$C$14*100</f>
        <v>20</v>
      </c>
      <c r="G20" s="203"/>
      <c r="H20" s="176" t="s">
        <v>103</v>
      </c>
      <c r="I20" s="176"/>
      <c r="J20" s="191">
        <f>COUNTIF(ประเมินอ่านคิดวิเคราะห์!$J$8:$J$27,หน้าปก!H20)</f>
        <v>6</v>
      </c>
      <c r="K20" s="191"/>
      <c r="L20" s="201">
        <f>J20/$C$14*100</f>
        <v>30</v>
      </c>
      <c r="M20" s="201"/>
      <c r="N20" s="201"/>
    </row>
    <row r="21" spans="2:14" ht="17.25">
      <c r="B21" s="177" t="s">
        <v>109</v>
      </c>
      <c r="C21" s="178"/>
      <c r="D21" s="192">
        <f>COUNTIF(คุณลักษณะอันพึงประสงค์1!$O$4:$O$23,B21)</f>
        <v>6</v>
      </c>
      <c r="E21" s="193"/>
      <c r="F21" s="202">
        <f>D21/$C$14*100</f>
        <v>30</v>
      </c>
      <c r="G21" s="203"/>
      <c r="H21" s="176" t="s">
        <v>109</v>
      </c>
      <c r="I21" s="176"/>
      <c r="J21" s="191">
        <f>COUNTIF(ประเมินอ่านคิดวิเคราะห์!$J$8:$J$27,หน้าปก!H21)</f>
        <v>5</v>
      </c>
      <c r="K21" s="191"/>
      <c r="L21" s="201">
        <f>J21/$C$14*100</f>
        <v>25</v>
      </c>
      <c r="M21" s="201"/>
      <c r="N21" s="201"/>
    </row>
    <row r="22" spans="2:14" ht="18" customHeight="1">
      <c r="B22" s="177" t="s">
        <v>102</v>
      </c>
      <c r="C22" s="178"/>
      <c r="D22" s="192">
        <f>COUNTIF(คุณลักษณะอันพึงประสงค์1!$O$4:$O$23,B22)</f>
        <v>10</v>
      </c>
      <c r="E22" s="193"/>
      <c r="F22" s="202">
        <f>D22/$C$14*100</f>
        <v>50</v>
      </c>
      <c r="G22" s="203"/>
      <c r="H22" s="176" t="s">
        <v>102</v>
      </c>
      <c r="I22" s="176"/>
      <c r="J22" s="191">
        <f>COUNTIF(ประเมินอ่านคิดวิเคราะห์!$J$8:$J$27,หน้าปก!H22)</f>
        <v>9</v>
      </c>
      <c r="K22" s="191"/>
      <c r="L22" s="201">
        <f>J22/$C$14*100</f>
        <v>45</v>
      </c>
      <c r="M22" s="201"/>
      <c r="N22" s="201"/>
    </row>
    <row r="23" spans="2:13" ht="39.75" customHeight="1">
      <c r="B23" s="179" t="s">
        <v>2</v>
      </c>
      <c r="C23" s="179"/>
      <c r="D23" s="179"/>
      <c r="E23" s="179"/>
      <c r="F23" s="179"/>
      <c r="G23" s="179"/>
      <c r="H23" s="179"/>
      <c r="I23" s="179"/>
      <c r="J23" s="180"/>
      <c r="K23" s="180"/>
      <c r="L23" s="180"/>
      <c r="M23" s="180"/>
    </row>
    <row r="24" spans="1:13" s="2" customFormat="1" ht="33.75" customHeight="1">
      <c r="A24" s="7"/>
      <c r="B24" s="7"/>
      <c r="C24" s="9"/>
      <c r="D24" s="9"/>
      <c r="E24" s="9"/>
      <c r="F24" s="181" t="s">
        <v>29</v>
      </c>
      <c r="G24" s="181"/>
      <c r="H24" s="181"/>
      <c r="I24" s="181"/>
      <c r="J24" s="9"/>
      <c r="K24" s="7"/>
      <c r="L24" s="9"/>
      <c r="M24" s="9"/>
    </row>
    <row r="25" spans="1:13" s="2" customFormat="1" ht="20.25">
      <c r="A25" s="7"/>
      <c r="B25" s="7"/>
      <c r="C25" s="9"/>
      <c r="D25" s="9"/>
      <c r="E25" s="9"/>
      <c r="F25" s="181" t="s">
        <v>130</v>
      </c>
      <c r="G25" s="181"/>
      <c r="H25" s="181"/>
      <c r="I25" s="181"/>
      <c r="J25" s="9"/>
      <c r="K25" s="7"/>
      <c r="L25" s="9"/>
      <c r="M25" s="9"/>
    </row>
    <row r="26" spans="2:13" s="2" customFormat="1" ht="15" customHeight="1"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</row>
    <row r="27" spans="2:13" ht="26.25">
      <c r="B27" s="187" t="s">
        <v>3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</row>
    <row r="28" spans="2:13" s="2" customFormat="1" ht="20.25">
      <c r="B28" s="7"/>
      <c r="C28" s="7"/>
      <c r="D28" s="7"/>
      <c r="E28" s="7"/>
      <c r="F28" s="7"/>
      <c r="G28" s="7"/>
      <c r="H28" s="7"/>
      <c r="I28" s="7" t="s">
        <v>30</v>
      </c>
      <c r="J28" s="7"/>
      <c r="K28" s="7"/>
      <c r="L28" s="7"/>
      <c r="M28" s="7"/>
    </row>
    <row r="29" spans="2:13" s="2" customFormat="1" ht="20.25">
      <c r="B29" s="7"/>
      <c r="C29" s="7"/>
      <c r="D29" s="7"/>
      <c r="E29" s="7"/>
      <c r="F29" s="7"/>
      <c r="G29" s="7"/>
      <c r="H29" s="7"/>
      <c r="I29" s="7" t="s">
        <v>31</v>
      </c>
      <c r="J29" s="7"/>
      <c r="K29" s="7"/>
      <c r="L29" s="7"/>
      <c r="M29" s="7"/>
    </row>
    <row r="30" spans="2:13" s="2" customFormat="1" ht="13.5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2:13" ht="23.25">
      <c r="B31" s="8"/>
      <c r="C31" s="8"/>
      <c r="D31" s="8"/>
      <c r="E31" s="8"/>
      <c r="F31" s="8"/>
      <c r="G31" s="8"/>
      <c r="H31" s="8" t="s">
        <v>105</v>
      </c>
      <c r="J31" s="8"/>
      <c r="K31" s="8"/>
      <c r="L31" s="8"/>
      <c r="M31" s="8"/>
    </row>
    <row r="32" spans="2:13" ht="23.25">
      <c r="B32" s="8"/>
      <c r="C32" s="8"/>
      <c r="D32" s="8"/>
      <c r="E32" s="8"/>
      <c r="F32" s="8"/>
      <c r="G32" s="8"/>
      <c r="H32" s="172" t="s">
        <v>181</v>
      </c>
      <c r="I32" s="172"/>
      <c r="J32" s="172"/>
      <c r="K32" s="172"/>
      <c r="L32" s="8"/>
      <c r="M32" s="8"/>
    </row>
    <row r="33" spans="2:13" ht="23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</sheetData>
  <sheetProtection/>
  <mergeCells count="49">
    <mergeCell ref="A2:O2"/>
    <mergeCell ref="A8:O8"/>
    <mergeCell ref="A9:O9"/>
    <mergeCell ref="J19:K19"/>
    <mergeCell ref="L22:N22"/>
    <mergeCell ref="J20:K20"/>
    <mergeCell ref="H17:N17"/>
    <mergeCell ref="J18:N18"/>
    <mergeCell ref="L19:N19"/>
    <mergeCell ref="L21:N21"/>
    <mergeCell ref="F21:G21"/>
    <mergeCell ref="F22:G22"/>
    <mergeCell ref="H20:I20"/>
    <mergeCell ref="H21:I21"/>
    <mergeCell ref="H22:I22"/>
    <mergeCell ref="J21:K21"/>
    <mergeCell ref="B18:C19"/>
    <mergeCell ref="D18:G18"/>
    <mergeCell ref="D12:K12"/>
    <mergeCell ref="L20:N20"/>
    <mergeCell ref="B20:C20"/>
    <mergeCell ref="L12:M12"/>
    <mergeCell ref="F20:G20"/>
    <mergeCell ref="F25:I25"/>
    <mergeCell ref="J22:K22"/>
    <mergeCell ref="F24:I24"/>
    <mergeCell ref="C11:C13"/>
    <mergeCell ref="B21:C21"/>
    <mergeCell ref="B22:C22"/>
    <mergeCell ref="D19:E19"/>
    <mergeCell ref="D20:E20"/>
    <mergeCell ref="D21:E21"/>
    <mergeCell ref="D22:E22"/>
    <mergeCell ref="B10:M10"/>
    <mergeCell ref="B3:M3"/>
    <mergeCell ref="B4:M4"/>
    <mergeCell ref="B5:M5"/>
    <mergeCell ref="B6:M6"/>
    <mergeCell ref="B7:M7"/>
    <mergeCell ref="H32:K32"/>
    <mergeCell ref="D11:M11"/>
    <mergeCell ref="H18:I19"/>
    <mergeCell ref="F19:G19"/>
    <mergeCell ref="B23:M23"/>
    <mergeCell ref="B26:M26"/>
    <mergeCell ref="B17:G17"/>
    <mergeCell ref="C16:L16"/>
    <mergeCell ref="B11:B16"/>
    <mergeCell ref="B27:M27"/>
  </mergeCells>
  <printOptions/>
  <pageMargins left="0.984251968503937" right="0.1968503937007874" top="0.3937007874015748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15"/>
  <sheetViews>
    <sheetView view="pageLayout" zoomScaleNormal="85" workbookViewId="0" topLeftCell="A1">
      <selection activeCell="A4" sqref="A4"/>
    </sheetView>
  </sheetViews>
  <sheetFormatPr defaultColWidth="9.28125" defaultRowHeight="12.75"/>
  <cols>
    <col min="1" max="1" width="7.00390625" style="135" customWidth="1"/>
    <col min="2" max="2" width="84.7109375" style="135" customWidth="1"/>
    <col min="3" max="3" width="4.7109375" style="135" customWidth="1"/>
    <col min="4" max="16384" width="9.28125" style="135" customWidth="1"/>
  </cols>
  <sheetData>
    <row r="1" spans="1:2" ht="21">
      <c r="A1" s="206" t="s">
        <v>54</v>
      </c>
      <c r="B1" s="206"/>
    </row>
    <row r="2" spans="1:2" ht="21">
      <c r="A2" s="206" t="s">
        <v>158</v>
      </c>
      <c r="B2" s="206"/>
    </row>
    <row r="3" spans="1:2" ht="21">
      <c r="A3" s="206" t="s">
        <v>154</v>
      </c>
      <c r="B3" s="206"/>
    </row>
    <row r="5" spans="1:2" ht="21">
      <c r="A5" s="136" t="s">
        <v>53</v>
      </c>
      <c r="B5" s="137" t="s">
        <v>110</v>
      </c>
    </row>
    <row r="6" spans="1:2" ht="63">
      <c r="A6" s="207">
        <v>1</v>
      </c>
      <c r="B6" s="138" t="s">
        <v>142</v>
      </c>
    </row>
    <row r="7" spans="1:2" ht="21">
      <c r="A7" s="208"/>
      <c r="B7" s="139" t="s">
        <v>143</v>
      </c>
    </row>
    <row r="8" spans="1:2" ht="63">
      <c r="A8" s="208"/>
      <c r="B8" s="140" t="s">
        <v>144</v>
      </c>
    </row>
    <row r="9" spans="1:2" ht="21">
      <c r="A9" s="208"/>
      <c r="B9" s="139" t="s">
        <v>145</v>
      </c>
    </row>
    <row r="10" spans="1:2" ht="63">
      <c r="A10" s="207">
        <v>2</v>
      </c>
      <c r="B10" s="141" t="s">
        <v>146</v>
      </c>
    </row>
    <row r="11" spans="1:2" ht="21">
      <c r="A11" s="208"/>
      <c r="B11" s="141" t="s">
        <v>147</v>
      </c>
    </row>
    <row r="12" spans="1:2" ht="21">
      <c r="A12" s="208"/>
      <c r="B12" s="141" t="s">
        <v>148</v>
      </c>
    </row>
    <row r="13" spans="1:2" ht="21">
      <c r="A13" s="208"/>
      <c r="B13" s="142" t="s">
        <v>149</v>
      </c>
    </row>
    <row r="14" spans="1:2" ht="21">
      <c r="A14" s="208"/>
      <c r="B14" s="142" t="s">
        <v>150</v>
      </c>
    </row>
    <row r="15" spans="1:2" ht="42">
      <c r="A15" s="209"/>
      <c r="B15" s="143" t="s">
        <v>151</v>
      </c>
    </row>
  </sheetData>
  <sheetProtection/>
  <mergeCells count="5">
    <mergeCell ref="A1:B1"/>
    <mergeCell ref="A2:B2"/>
    <mergeCell ref="A3:B3"/>
    <mergeCell ref="A6:A9"/>
    <mergeCell ref="A10:A15"/>
  </mergeCells>
  <printOptions/>
  <pageMargins left="0.984251968503937" right="0.1968503937007874" top="0.3937007874015748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4"/>
  <sheetViews>
    <sheetView zoomScale="160" zoomScaleNormal="160" zoomScalePageLayoutView="115" workbookViewId="0" topLeftCell="A14">
      <selection activeCell="B5" sqref="B5:C24"/>
    </sheetView>
  </sheetViews>
  <sheetFormatPr defaultColWidth="8.7109375" defaultRowHeight="12.75"/>
  <cols>
    <col min="1" max="1" width="2.7109375" style="150" customWidth="1"/>
    <col min="2" max="2" width="4.28125" style="151" customWidth="1"/>
    <col min="3" max="3" width="17.28125" style="41" customWidth="1"/>
    <col min="4" max="4" width="5.7109375" style="41" customWidth="1"/>
    <col min="5" max="26" width="2.421875" style="41" customWidth="1"/>
    <col min="27" max="27" width="2.57421875" style="41" customWidth="1"/>
    <col min="28" max="28" width="5.00390625" style="52" customWidth="1"/>
    <col min="29" max="40" width="2.7109375" style="41" customWidth="1"/>
    <col min="41" max="16384" width="8.7109375" style="41" customWidth="1"/>
  </cols>
  <sheetData>
    <row r="1" spans="1:28" ht="27" customHeight="1">
      <c r="A1" s="210" t="s">
        <v>16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</row>
    <row r="2" spans="1:28" ht="19.5" customHeight="1">
      <c r="A2" s="211" t="s">
        <v>106</v>
      </c>
      <c r="B2" s="211"/>
      <c r="C2" s="211"/>
      <c r="D2" s="211"/>
      <c r="E2" s="211"/>
      <c r="F2" s="211"/>
      <c r="G2" s="211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1"/>
      <c r="AB2" s="211"/>
    </row>
    <row r="3" spans="1:28" ht="24.75" customHeight="1">
      <c r="A3" s="215" t="s">
        <v>6</v>
      </c>
      <c r="B3" s="215" t="s">
        <v>7</v>
      </c>
      <c r="C3" s="217" t="s">
        <v>4</v>
      </c>
      <c r="D3" s="87" t="s">
        <v>113</v>
      </c>
      <c r="E3" s="21">
        <v>1</v>
      </c>
      <c r="F3" s="21">
        <v>2</v>
      </c>
      <c r="G3" s="21">
        <v>3</v>
      </c>
      <c r="H3" s="21">
        <v>4</v>
      </c>
      <c r="I3" s="21">
        <v>5</v>
      </c>
      <c r="J3" s="21">
        <v>6</v>
      </c>
      <c r="K3" s="21">
        <v>7</v>
      </c>
      <c r="L3" s="21">
        <v>8</v>
      </c>
      <c r="M3" s="21">
        <v>9</v>
      </c>
      <c r="N3" s="21">
        <v>10</v>
      </c>
      <c r="O3" s="21">
        <v>11</v>
      </c>
      <c r="P3" s="21">
        <v>12</v>
      </c>
      <c r="Q3" s="21">
        <v>13</v>
      </c>
      <c r="R3" s="21">
        <v>14</v>
      </c>
      <c r="S3" s="21">
        <v>15</v>
      </c>
      <c r="T3" s="21">
        <v>16</v>
      </c>
      <c r="U3" s="21">
        <v>17</v>
      </c>
      <c r="V3" s="21">
        <v>18</v>
      </c>
      <c r="W3" s="21">
        <v>19</v>
      </c>
      <c r="X3" s="21">
        <v>20</v>
      </c>
      <c r="Y3" s="21"/>
      <c r="Z3" s="21"/>
      <c r="AA3" s="213"/>
      <c r="AB3" s="214" t="s">
        <v>114</v>
      </c>
    </row>
    <row r="4" spans="1:28" ht="91.5" customHeight="1">
      <c r="A4" s="216"/>
      <c r="B4" s="216"/>
      <c r="C4" s="218"/>
      <c r="D4" s="36" t="s">
        <v>5</v>
      </c>
      <c r="E4" s="90">
        <v>44014</v>
      </c>
      <c r="F4" s="90">
        <f>E4+7</f>
        <v>44021</v>
      </c>
      <c r="G4" s="90">
        <f aca="true" t="shared" si="0" ref="G4:X4">F4+7</f>
        <v>44028</v>
      </c>
      <c r="H4" s="90">
        <f t="shared" si="0"/>
        <v>44035</v>
      </c>
      <c r="I4" s="171">
        <f t="shared" si="0"/>
        <v>44042</v>
      </c>
      <c r="J4" s="90">
        <f t="shared" si="0"/>
        <v>44049</v>
      </c>
      <c r="K4" s="90">
        <f t="shared" si="0"/>
        <v>44056</v>
      </c>
      <c r="L4" s="90">
        <f t="shared" si="0"/>
        <v>44063</v>
      </c>
      <c r="M4" s="90">
        <f t="shared" si="0"/>
        <v>44070</v>
      </c>
      <c r="N4" s="171">
        <f t="shared" si="0"/>
        <v>44077</v>
      </c>
      <c r="O4" s="90">
        <f t="shared" si="0"/>
        <v>44084</v>
      </c>
      <c r="P4" s="90">
        <f t="shared" si="0"/>
        <v>44091</v>
      </c>
      <c r="Q4" s="90">
        <f t="shared" si="0"/>
        <v>44098</v>
      </c>
      <c r="R4" s="90">
        <f t="shared" si="0"/>
        <v>44105</v>
      </c>
      <c r="S4" s="90">
        <f t="shared" si="0"/>
        <v>44112</v>
      </c>
      <c r="T4" s="90">
        <f t="shared" si="0"/>
        <v>44119</v>
      </c>
      <c r="U4" s="90">
        <f t="shared" si="0"/>
        <v>44126</v>
      </c>
      <c r="V4" s="90">
        <f t="shared" si="0"/>
        <v>44133</v>
      </c>
      <c r="W4" s="90">
        <f t="shared" si="0"/>
        <v>44140</v>
      </c>
      <c r="X4" s="90">
        <f t="shared" si="0"/>
        <v>44147</v>
      </c>
      <c r="Y4" s="148"/>
      <c r="Z4" s="149"/>
      <c r="AA4" s="213"/>
      <c r="AB4" s="214"/>
    </row>
    <row r="5" spans="1:28" s="49" customFormat="1" ht="16.5" customHeight="1">
      <c r="A5" s="156">
        <v>1</v>
      </c>
      <c r="B5" s="163">
        <v>3533</v>
      </c>
      <c r="C5" s="164" t="s">
        <v>160</v>
      </c>
      <c r="D5" s="165"/>
      <c r="E5" s="166">
        <v>1</v>
      </c>
      <c r="F5" s="166">
        <v>1</v>
      </c>
      <c r="G5" s="166"/>
      <c r="H5" s="166">
        <v>1</v>
      </c>
      <c r="I5" s="95">
        <v>1</v>
      </c>
      <c r="J5" s="166">
        <v>1</v>
      </c>
      <c r="K5" s="166">
        <v>1</v>
      </c>
      <c r="L5" s="166">
        <v>1</v>
      </c>
      <c r="M5" s="166">
        <v>1</v>
      </c>
      <c r="N5" s="95">
        <v>1</v>
      </c>
      <c r="O5" s="166">
        <v>1</v>
      </c>
      <c r="P5" s="166">
        <v>1</v>
      </c>
      <c r="Q5" s="166">
        <v>1</v>
      </c>
      <c r="R5" s="166">
        <v>1</v>
      </c>
      <c r="S5" s="166">
        <v>1</v>
      </c>
      <c r="T5" s="166">
        <v>1</v>
      </c>
      <c r="U5" s="166">
        <v>1</v>
      </c>
      <c r="V5" s="166">
        <v>1</v>
      </c>
      <c r="W5" s="166">
        <v>1</v>
      </c>
      <c r="X5" s="166">
        <v>1</v>
      </c>
      <c r="Y5" s="166"/>
      <c r="Z5" s="167"/>
      <c r="AA5" s="167">
        <f>SUM(E5:X5)</f>
        <v>19</v>
      </c>
      <c r="AB5" s="168">
        <f>AA5/20*100</f>
        <v>95</v>
      </c>
    </row>
    <row r="6" spans="1:28" s="49" customFormat="1" ht="16.5" customHeight="1">
      <c r="A6" s="87">
        <v>2</v>
      </c>
      <c r="B6" s="27">
        <v>3534</v>
      </c>
      <c r="C6" s="88" t="s">
        <v>161</v>
      </c>
      <c r="D6" s="71"/>
      <c r="E6" s="20">
        <v>1</v>
      </c>
      <c r="F6" s="20">
        <v>1</v>
      </c>
      <c r="G6" s="20">
        <v>1</v>
      </c>
      <c r="H6" s="20">
        <v>1</v>
      </c>
      <c r="I6" s="95">
        <v>1</v>
      </c>
      <c r="J6" s="20">
        <v>1</v>
      </c>
      <c r="K6" s="20">
        <v>1</v>
      </c>
      <c r="L6" s="20">
        <v>1</v>
      </c>
      <c r="M6" s="20">
        <v>1</v>
      </c>
      <c r="N6" s="95">
        <v>1</v>
      </c>
      <c r="O6" s="20">
        <v>1</v>
      </c>
      <c r="P6" s="20">
        <v>1</v>
      </c>
      <c r="Q6" s="20">
        <v>1</v>
      </c>
      <c r="R6" s="20">
        <v>1</v>
      </c>
      <c r="S6" s="20">
        <v>1</v>
      </c>
      <c r="T6" s="20">
        <v>1</v>
      </c>
      <c r="U6" s="20">
        <v>1</v>
      </c>
      <c r="V6" s="20">
        <v>1</v>
      </c>
      <c r="W6" s="20"/>
      <c r="X6" s="20">
        <v>1</v>
      </c>
      <c r="Y6" s="20"/>
      <c r="Z6" s="21"/>
      <c r="AA6" s="21">
        <f aca="true" t="shared" si="1" ref="AA6:AA24">SUM(E6:X6)</f>
        <v>19</v>
      </c>
      <c r="AB6" s="22">
        <f aca="true" t="shared" si="2" ref="AB6:AB24">AA6/20*100</f>
        <v>95</v>
      </c>
    </row>
    <row r="7" spans="1:28" s="49" customFormat="1" ht="16.5" customHeight="1">
      <c r="A7" s="156">
        <v>3</v>
      </c>
      <c r="B7" s="163">
        <v>3535</v>
      </c>
      <c r="C7" s="164" t="s">
        <v>162</v>
      </c>
      <c r="D7" s="165"/>
      <c r="E7" s="166">
        <v>1</v>
      </c>
      <c r="F7" s="166">
        <v>1</v>
      </c>
      <c r="G7" s="166">
        <v>1</v>
      </c>
      <c r="H7" s="166">
        <v>1</v>
      </c>
      <c r="I7" s="95">
        <v>1</v>
      </c>
      <c r="J7" s="166"/>
      <c r="K7" s="166">
        <v>1</v>
      </c>
      <c r="L7" s="166">
        <v>1</v>
      </c>
      <c r="M7" s="166">
        <v>1</v>
      </c>
      <c r="N7" s="95">
        <v>1</v>
      </c>
      <c r="O7" s="166">
        <v>1</v>
      </c>
      <c r="P7" s="166">
        <v>1</v>
      </c>
      <c r="Q7" s="166">
        <v>1</v>
      </c>
      <c r="R7" s="166">
        <v>1</v>
      </c>
      <c r="S7" s="166">
        <v>1</v>
      </c>
      <c r="T7" s="166">
        <v>1</v>
      </c>
      <c r="U7" s="166">
        <v>1</v>
      </c>
      <c r="V7" s="166">
        <v>1</v>
      </c>
      <c r="W7" s="166">
        <v>1</v>
      </c>
      <c r="X7" s="166">
        <v>1</v>
      </c>
      <c r="Y7" s="166"/>
      <c r="Z7" s="167"/>
      <c r="AA7" s="167">
        <f t="shared" si="1"/>
        <v>19</v>
      </c>
      <c r="AB7" s="168">
        <f t="shared" si="2"/>
        <v>95</v>
      </c>
    </row>
    <row r="8" spans="1:28" s="49" customFormat="1" ht="16.5" customHeight="1">
      <c r="A8" s="87">
        <v>4</v>
      </c>
      <c r="B8" s="27">
        <v>3536</v>
      </c>
      <c r="C8" s="88" t="s">
        <v>163</v>
      </c>
      <c r="D8" s="71"/>
      <c r="E8" s="20">
        <v>1</v>
      </c>
      <c r="F8" s="20">
        <v>1</v>
      </c>
      <c r="G8" s="20">
        <v>1</v>
      </c>
      <c r="H8" s="20">
        <v>1</v>
      </c>
      <c r="I8" s="95">
        <v>1</v>
      </c>
      <c r="J8" s="20">
        <v>1</v>
      </c>
      <c r="K8" s="20">
        <v>1</v>
      </c>
      <c r="L8" s="20">
        <v>1</v>
      </c>
      <c r="M8" s="20">
        <v>1</v>
      </c>
      <c r="N8" s="95">
        <v>1</v>
      </c>
      <c r="O8" s="20">
        <v>1</v>
      </c>
      <c r="P8" s="20">
        <v>1</v>
      </c>
      <c r="Q8" s="20">
        <v>1</v>
      </c>
      <c r="R8" s="20">
        <v>1</v>
      </c>
      <c r="S8" s="20">
        <v>1</v>
      </c>
      <c r="T8" s="20">
        <v>1</v>
      </c>
      <c r="U8" s="20">
        <v>1</v>
      </c>
      <c r="V8" s="20">
        <v>1</v>
      </c>
      <c r="W8" s="20">
        <v>1</v>
      </c>
      <c r="X8" s="20">
        <v>1</v>
      </c>
      <c r="Y8" s="20"/>
      <c r="Z8" s="21"/>
      <c r="AA8" s="21">
        <f t="shared" si="1"/>
        <v>20</v>
      </c>
      <c r="AB8" s="22">
        <f t="shared" si="2"/>
        <v>100</v>
      </c>
    </row>
    <row r="9" spans="1:28" s="49" customFormat="1" ht="16.5" customHeight="1">
      <c r="A9" s="156">
        <v>5</v>
      </c>
      <c r="B9" s="163">
        <v>3537</v>
      </c>
      <c r="C9" s="164" t="s">
        <v>164</v>
      </c>
      <c r="D9" s="165"/>
      <c r="E9" s="166">
        <v>1</v>
      </c>
      <c r="F9" s="166">
        <v>1</v>
      </c>
      <c r="G9" s="166">
        <v>1</v>
      </c>
      <c r="H9" s="166">
        <v>1</v>
      </c>
      <c r="I9" s="95">
        <v>1</v>
      </c>
      <c r="J9" s="166">
        <v>1</v>
      </c>
      <c r="K9" s="166">
        <v>1</v>
      </c>
      <c r="L9" s="166"/>
      <c r="M9" s="166">
        <v>1</v>
      </c>
      <c r="N9" s="95">
        <v>1</v>
      </c>
      <c r="O9" s="166">
        <v>1</v>
      </c>
      <c r="P9" s="166">
        <v>1</v>
      </c>
      <c r="Q9" s="166">
        <v>1</v>
      </c>
      <c r="R9" s="166">
        <v>1</v>
      </c>
      <c r="S9" s="166">
        <v>1</v>
      </c>
      <c r="T9" s="166">
        <v>1</v>
      </c>
      <c r="U9" s="166">
        <v>1</v>
      </c>
      <c r="V9" s="166">
        <v>1</v>
      </c>
      <c r="W9" s="166">
        <v>1</v>
      </c>
      <c r="X9" s="166">
        <v>1</v>
      </c>
      <c r="Y9" s="166"/>
      <c r="Z9" s="167"/>
      <c r="AA9" s="167">
        <f t="shared" si="1"/>
        <v>19</v>
      </c>
      <c r="AB9" s="168">
        <f t="shared" si="2"/>
        <v>95</v>
      </c>
    </row>
    <row r="10" spans="1:28" s="49" customFormat="1" ht="16.5" customHeight="1">
      <c r="A10" s="87">
        <v>6</v>
      </c>
      <c r="B10" s="27">
        <v>3538</v>
      </c>
      <c r="C10" s="88" t="s">
        <v>165</v>
      </c>
      <c r="D10" s="71"/>
      <c r="E10" s="20">
        <v>1</v>
      </c>
      <c r="F10" s="20">
        <v>1</v>
      </c>
      <c r="G10" s="20">
        <v>1</v>
      </c>
      <c r="H10" s="20">
        <v>1</v>
      </c>
      <c r="I10" s="95">
        <v>1</v>
      </c>
      <c r="J10" s="20">
        <v>1</v>
      </c>
      <c r="K10" s="20">
        <v>1</v>
      </c>
      <c r="L10" s="20">
        <v>1</v>
      </c>
      <c r="M10" s="20">
        <v>1</v>
      </c>
      <c r="N10" s="95">
        <v>1</v>
      </c>
      <c r="O10" s="20">
        <v>1</v>
      </c>
      <c r="P10" s="20">
        <v>1</v>
      </c>
      <c r="Q10" s="20">
        <v>1</v>
      </c>
      <c r="R10" s="20"/>
      <c r="S10" s="20">
        <v>1</v>
      </c>
      <c r="T10" s="20">
        <v>1</v>
      </c>
      <c r="U10" s="20">
        <v>1</v>
      </c>
      <c r="V10" s="20">
        <v>1</v>
      </c>
      <c r="W10" s="20">
        <v>1</v>
      </c>
      <c r="X10" s="20">
        <v>1</v>
      </c>
      <c r="Y10" s="20"/>
      <c r="Z10" s="21"/>
      <c r="AA10" s="21">
        <f t="shared" si="1"/>
        <v>19</v>
      </c>
      <c r="AB10" s="22">
        <f t="shared" si="2"/>
        <v>95</v>
      </c>
    </row>
    <row r="11" spans="1:28" s="49" customFormat="1" ht="16.5" customHeight="1">
      <c r="A11" s="156">
        <v>7</v>
      </c>
      <c r="B11" s="163">
        <v>3766</v>
      </c>
      <c r="C11" s="164" t="s">
        <v>166</v>
      </c>
      <c r="D11" s="165"/>
      <c r="E11" s="166">
        <v>1</v>
      </c>
      <c r="F11" s="166">
        <v>1</v>
      </c>
      <c r="G11" s="166">
        <v>1</v>
      </c>
      <c r="H11" s="166">
        <v>1</v>
      </c>
      <c r="I11" s="95">
        <v>1</v>
      </c>
      <c r="J11" s="166">
        <v>1</v>
      </c>
      <c r="K11" s="166">
        <v>1</v>
      </c>
      <c r="L11" s="166">
        <v>1</v>
      </c>
      <c r="M11" s="166">
        <v>1</v>
      </c>
      <c r="N11" s="95">
        <v>1</v>
      </c>
      <c r="O11" s="166">
        <v>1</v>
      </c>
      <c r="P11" s="166">
        <v>1</v>
      </c>
      <c r="Q11" s="166">
        <v>1</v>
      </c>
      <c r="R11" s="166">
        <v>1</v>
      </c>
      <c r="S11" s="166">
        <v>1</v>
      </c>
      <c r="T11" s="166"/>
      <c r="U11" s="166">
        <v>1</v>
      </c>
      <c r="V11" s="166">
        <v>1</v>
      </c>
      <c r="W11" s="166">
        <v>1</v>
      </c>
      <c r="X11" s="166">
        <v>1</v>
      </c>
      <c r="Y11" s="166"/>
      <c r="Z11" s="167"/>
      <c r="AA11" s="167">
        <f t="shared" si="1"/>
        <v>19</v>
      </c>
      <c r="AB11" s="168">
        <f t="shared" si="2"/>
        <v>95</v>
      </c>
    </row>
    <row r="12" spans="1:28" s="49" customFormat="1" ht="16.5" customHeight="1">
      <c r="A12" s="87">
        <v>8</v>
      </c>
      <c r="B12" s="27">
        <v>3816</v>
      </c>
      <c r="C12" s="88" t="s">
        <v>167</v>
      </c>
      <c r="D12" s="71"/>
      <c r="E12" s="20">
        <v>1</v>
      </c>
      <c r="F12" s="20">
        <v>1</v>
      </c>
      <c r="G12" s="20">
        <v>1</v>
      </c>
      <c r="H12" s="20"/>
      <c r="I12" s="95">
        <v>1</v>
      </c>
      <c r="J12" s="20">
        <v>1</v>
      </c>
      <c r="K12" s="20">
        <v>1</v>
      </c>
      <c r="L12" s="20">
        <v>1</v>
      </c>
      <c r="M12" s="20">
        <v>1</v>
      </c>
      <c r="N12" s="95">
        <v>1</v>
      </c>
      <c r="O12" s="20">
        <v>1</v>
      </c>
      <c r="P12" s="20">
        <v>1</v>
      </c>
      <c r="Q12" s="20">
        <v>1</v>
      </c>
      <c r="R12" s="20">
        <v>1</v>
      </c>
      <c r="S12" s="20">
        <v>1</v>
      </c>
      <c r="T12" s="20"/>
      <c r="U12" s="20">
        <v>1</v>
      </c>
      <c r="V12" s="20">
        <v>1</v>
      </c>
      <c r="W12" s="20">
        <v>1</v>
      </c>
      <c r="X12" s="20">
        <v>1</v>
      </c>
      <c r="Y12" s="20"/>
      <c r="Z12" s="21"/>
      <c r="AA12" s="21">
        <f t="shared" si="1"/>
        <v>18</v>
      </c>
      <c r="AB12" s="22">
        <f t="shared" si="2"/>
        <v>90</v>
      </c>
    </row>
    <row r="13" spans="1:28" s="49" customFormat="1" ht="16.5" customHeight="1">
      <c r="A13" s="156">
        <v>9</v>
      </c>
      <c r="B13" s="163">
        <v>3856</v>
      </c>
      <c r="C13" s="164" t="s">
        <v>168</v>
      </c>
      <c r="D13" s="165"/>
      <c r="E13" s="166">
        <v>1</v>
      </c>
      <c r="F13" s="166">
        <v>1</v>
      </c>
      <c r="G13" s="166">
        <v>1</v>
      </c>
      <c r="H13" s="166">
        <v>1</v>
      </c>
      <c r="I13" s="95">
        <v>1</v>
      </c>
      <c r="J13" s="166">
        <v>1</v>
      </c>
      <c r="K13" s="166">
        <v>1</v>
      </c>
      <c r="L13" s="166">
        <v>1</v>
      </c>
      <c r="M13" s="166">
        <v>1</v>
      </c>
      <c r="N13" s="95">
        <v>1</v>
      </c>
      <c r="O13" s="166">
        <v>1</v>
      </c>
      <c r="P13" s="166">
        <v>1</v>
      </c>
      <c r="Q13" s="166"/>
      <c r="R13" s="166">
        <v>1</v>
      </c>
      <c r="S13" s="166">
        <v>1</v>
      </c>
      <c r="T13" s="166">
        <v>1</v>
      </c>
      <c r="U13" s="166">
        <v>1</v>
      </c>
      <c r="V13" s="166">
        <v>1</v>
      </c>
      <c r="W13" s="166"/>
      <c r="X13" s="166">
        <v>1</v>
      </c>
      <c r="Y13" s="166"/>
      <c r="Z13" s="167"/>
      <c r="AA13" s="167">
        <f t="shared" si="1"/>
        <v>18</v>
      </c>
      <c r="AB13" s="168">
        <f t="shared" si="2"/>
        <v>90</v>
      </c>
    </row>
    <row r="14" spans="1:28" s="49" customFormat="1" ht="16.5" customHeight="1">
      <c r="A14" s="87">
        <v>10</v>
      </c>
      <c r="B14" s="27">
        <v>3874</v>
      </c>
      <c r="C14" s="88" t="s">
        <v>169</v>
      </c>
      <c r="D14" s="71"/>
      <c r="E14" s="20">
        <v>1</v>
      </c>
      <c r="F14" s="20">
        <v>1</v>
      </c>
      <c r="G14" s="20">
        <v>1</v>
      </c>
      <c r="H14" s="20">
        <v>1</v>
      </c>
      <c r="I14" s="95">
        <v>1</v>
      </c>
      <c r="J14" s="20">
        <v>1</v>
      </c>
      <c r="K14" s="20">
        <v>1</v>
      </c>
      <c r="L14" s="20">
        <v>1</v>
      </c>
      <c r="M14" s="20">
        <v>1</v>
      </c>
      <c r="N14" s="95">
        <v>1</v>
      </c>
      <c r="O14" s="20">
        <v>1</v>
      </c>
      <c r="P14" s="20">
        <v>1</v>
      </c>
      <c r="Q14" s="20">
        <v>1</v>
      </c>
      <c r="R14" s="20">
        <v>1</v>
      </c>
      <c r="S14" s="20">
        <v>1</v>
      </c>
      <c r="T14" s="20">
        <v>1</v>
      </c>
      <c r="U14" s="20">
        <v>1</v>
      </c>
      <c r="V14" s="20">
        <v>1</v>
      </c>
      <c r="W14" s="20"/>
      <c r="X14" s="20">
        <v>1</v>
      </c>
      <c r="Y14" s="20"/>
      <c r="Z14" s="21"/>
      <c r="AA14" s="21">
        <f t="shared" si="1"/>
        <v>19</v>
      </c>
      <c r="AB14" s="22">
        <f t="shared" si="2"/>
        <v>95</v>
      </c>
    </row>
    <row r="15" spans="1:28" s="49" customFormat="1" ht="16.5" customHeight="1">
      <c r="A15" s="156">
        <v>11</v>
      </c>
      <c r="B15" s="163">
        <v>3357</v>
      </c>
      <c r="C15" s="164" t="s">
        <v>170</v>
      </c>
      <c r="D15" s="165"/>
      <c r="E15" s="166"/>
      <c r="F15" s="166"/>
      <c r="G15" s="166"/>
      <c r="H15" s="166">
        <v>1</v>
      </c>
      <c r="I15" s="95">
        <v>1</v>
      </c>
      <c r="J15" s="166">
        <v>1</v>
      </c>
      <c r="K15" s="166">
        <v>1</v>
      </c>
      <c r="L15" s="166"/>
      <c r="M15" s="166"/>
      <c r="N15" s="95">
        <v>1</v>
      </c>
      <c r="O15" s="166"/>
      <c r="P15" s="166"/>
      <c r="Q15" s="166"/>
      <c r="R15" s="166">
        <v>1</v>
      </c>
      <c r="S15" s="166">
        <v>1</v>
      </c>
      <c r="T15" s="166">
        <v>1</v>
      </c>
      <c r="U15" s="166"/>
      <c r="V15" s="166">
        <v>1</v>
      </c>
      <c r="W15" s="166">
        <v>1</v>
      </c>
      <c r="X15" s="166">
        <v>1</v>
      </c>
      <c r="Y15" s="166"/>
      <c r="Z15" s="167"/>
      <c r="AA15" s="167">
        <f t="shared" si="1"/>
        <v>11</v>
      </c>
      <c r="AB15" s="168">
        <f t="shared" si="2"/>
        <v>55.00000000000001</v>
      </c>
    </row>
    <row r="16" spans="1:28" s="49" customFormat="1" ht="16.5" customHeight="1">
      <c r="A16" s="87">
        <v>12</v>
      </c>
      <c r="B16" s="27">
        <v>3541</v>
      </c>
      <c r="C16" s="88" t="s">
        <v>171</v>
      </c>
      <c r="D16" s="71"/>
      <c r="E16" s="20">
        <v>1</v>
      </c>
      <c r="F16" s="20">
        <v>1</v>
      </c>
      <c r="G16" s="20">
        <v>1</v>
      </c>
      <c r="H16" s="20">
        <v>1</v>
      </c>
      <c r="I16" s="95">
        <v>1</v>
      </c>
      <c r="J16" s="20">
        <v>1</v>
      </c>
      <c r="K16" s="20">
        <v>1</v>
      </c>
      <c r="L16" s="20"/>
      <c r="M16" s="20">
        <v>1</v>
      </c>
      <c r="N16" s="95">
        <v>1</v>
      </c>
      <c r="O16" s="20">
        <v>1</v>
      </c>
      <c r="P16" s="20">
        <v>1</v>
      </c>
      <c r="Q16" s="20">
        <v>1</v>
      </c>
      <c r="R16" s="20">
        <v>1</v>
      </c>
      <c r="S16" s="20"/>
      <c r="T16" s="20">
        <v>1</v>
      </c>
      <c r="U16" s="20">
        <v>1</v>
      </c>
      <c r="V16" s="20">
        <v>1</v>
      </c>
      <c r="W16" s="20">
        <v>1</v>
      </c>
      <c r="X16" s="20">
        <v>1</v>
      </c>
      <c r="Y16" s="20"/>
      <c r="Z16" s="21"/>
      <c r="AA16" s="21">
        <f t="shared" si="1"/>
        <v>18</v>
      </c>
      <c r="AB16" s="22">
        <f t="shared" si="2"/>
        <v>90</v>
      </c>
    </row>
    <row r="17" spans="1:28" s="49" customFormat="1" ht="16.5" customHeight="1">
      <c r="A17" s="156">
        <v>13</v>
      </c>
      <c r="B17" s="167">
        <v>3544</v>
      </c>
      <c r="C17" s="169" t="s">
        <v>172</v>
      </c>
      <c r="D17" s="165"/>
      <c r="E17" s="166">
        <v>1</v>
      </c>
      <c r="F17" s="166">
        <v>1</v>
      </c>
      <c r="G17" s="166">
        <v>1</v>
      </c>
      <c r="H17" s="166">
        <v>1</v>
      </c>
      <c r="I17" s="95">
        <v>1</v>
      </c>
      <c r="J17" s="166">
        <v>1</v>
      </c>
      <c r="K17" s="166">
        <v>1</v>
      </c>
      <c r="L17" s="166">
        <v>1</v>
      </c>
      <c r="M17" s="166">
        <v>1</v>
      </c>
      <c r="N17" s="95">
        <v>1</v>
      </c>
      <c r="O17" s="166">
        <v>1</v>
      </c>
      <c r="P17" s="166">
        <v>1</v>
      </c>
      <c r="Q17" s="166"/>
      <c r="R17" s="166">
        <v>1</v>
      </c>
      <c r="S17" s="166">
        <v>1</v>
      </c>
      <c r="T17" s="166">
        <v>1</v>
      </c>
      <c r="U17" s="166">
        <v>1</v>
      </c>
      <c r="V17" s="166">
        <v>1</v>
      </c>
      <c r="W17" s="166">
        <v>1</v>
      </c>
      <c r="X17" s="166">
        <v>1</v>
      </c>
      <c r="Y17" s="166"/>
      <c r="Z17" s="167"/>
      <c r="AA17" s="167">
        <f t="shared" si="1"/>
        <v>19</v>
      </c>
      <c r="AB17" s="168">
        <f t="shared" si="2"/>
        <v>95</v>
      </c>
    </row>
    <row r="18" spans="1:28" ht="18">
      <c r="A18" s="87">
        <v>14</v>
      </c>
      <c r="B18" s="21">
        <v>3547</v>
      </c>
      <c r="C18" s="89" t="s">
        <v>174</v>
      </c>
      <c r="D18" s="71"/>
      <c r="E18" s="20">
        <v>1</v>
      </c>
      <c r="F18" s="20">
        <v>1</v>
      </c>
      <c r="G18" s="20">
        <v>1</v>
      </c>
      <c r="H18" s="20">
        <v>1</v>
      </c>
      <c r="I18" s="95">
        <v>1</v>
      </c>
      <c r="J18" s="20"/>
      <c r="K18" s="20">
        <v>1</v>
      </c>
      <c r="L18" s="20">
        <v>1</v>
      </c>
      <c r="M18" s="20">
        <v>1</v>
      </c>
      <c r="N18" s="95">
        <v>1</v>
      </c>
      <c r="O18" s="20">
        <v>1</v>
      </c>
      <c r="P18" s="20">
        <v>1</v>
      </c>
      <c r="Q18" s="20">
        <v>1</v>
      </c>
      <c r="R18" s="20">
        <v>1</v>
      </c>
      <c r="S18" s="20">
        <v>1</v>
      </c>
      <c r="T18" s="20">
        <v>1</v>
      </c>
      <c r="U18" s="20">
        <v>1</v>
      </c>
      <c r="V18" s="20">
        <v>1</v>
      </c>
      <c r="W18" s="20">
        <v>1</v>
      </c>
      <c r="X18" s="20">
        <v>1</v>
      </c>
      <c r="Y18" s="20"/>
      <c r="Z18" s="21"/>
      <c r="AA18" s="21">
        <f t="shared" si="1"/>
        <v>19</v>
      </c>
      <c r="AB18" s="22">
        <f t="shared" si="2"/>
        <v>95</v>
      </c>
    </row>
    <row r="19" spans="1:28" ht="18">
      <c r="A19" s="156">
        <v>15</v>
      </c>
      <c r="B19" s="167">
        <v>3550</v>
      </c>
      <c r="C19" s="169" t="s">
        <v>175</v>
      </c>
      <c r="D19" s="165"/>
      <c r="E19" s="166">
        <v>1</v>
      </c>
      <c r="F19" s="166">
        <v>1</v>
      </c>
      <c r="G19" s="166">
        <v>1</v>
      </c>
      <c r="H19" s="166">
        <v>1</v>
      </c>
      <c r="I19" s="95">
        <v>1</v>
      </c>
      <c r="J19" s="166">
        <v>1</v>
      </c>
      <c r="K19" s="166">
        <v>1</v>
      </c>
      <c r="L19" s="166">
        <v>1</v>
      </c>
      <c r="M19" s="166">
        <v>1</v>
      </c>
      <c r="N19" s="95">
        <v>1</v>
      </c>
      <c r="O19" s="166">
        <v>1</v>
      </c>
      <c r="P19" s="166"/>
      <c r="Q19" s="166"/>
      <c r="R19" s="166">
        <v>1</v>
      </c>
      <c r="S19" s="166">
        <v>1</v>
      </c>
      <c r="T19" s="166">
        <v>1</v>
      </c>
      <c r="U19" s="166">
        <v>1</v>
      </c>
      <c r="V19" s="166">
        <v>1</v>
      </c>
      <c r="W19" s="166">
        <v>1</v>
      </c>
      <c r="X19" s="166">
        <v>1</v>
      </c>
      <c r="Y19" s="166"/>
      <c r="Z19" s="167"/>
      <c r="AA19" s="167">
        <f t="shared" si="1"/>
        <v>18</v>
      </c>
      <c r="AB19" s="168">
        <f t="shared" si="2"/>
        <v>90</v>
      </c>
    </row>
    <row r="20" spans="1:28" ht="18">
      <c r="A20" s="87">
        <v>16</v>
      </c>
      <c r="B20" s="21">
        <v>3765</v>
      </c>
      <c r="C20" s="89" t="s">
        <v>176</v>
      </c>
      <c r="D20" s="71"/>
      <c r="E20" s="20">
        <v>1</v>
      </c>
      <c r="F20" s="20">
        <v>1</v>
      </c>
      <c r="G20" s="20">
        <v>1</v>
      </c>
      <c r="H20" s="20">
        <v>1</v>
      </c>
      <c r="I20" s="95">
        <v>1</v>
      </c>
      <c r="J20" s="20">
        <v>1</v>
      </c>
      <c r="K20" s="20">
        <v>1</v>
      </c>
      <c r="L20" s="20">
        <v>1</v>
      </c>
      <c r="M20" s="20">
        <v>1</v>
      </c>
      <c r="N20" s="95">
        <v>1</v>
      </c>
      <c r="O20" s="20">
        <v>1</v>
      </c>
      <c r="P20" s="20">
        <v>1</v>
      </c>
      <c r="Q20" s="20">
        <v>1</v>
      </c>
      <c r="R20" s="20">
        <v>1</v>
      </c>
      <c r="S20" s="20">
        <v>1</v>
      </c>
      <c r="T20" s="20">
        <v>1</v>
      </c>
      <c r="U20" s="20">
        <v>1</v>
      </c>
      <c r="V20" s="20">
        <v>1</v>
      </c>
      <c r="W20" s="20">
        <v>1</v>
      </c>
      <c r="X20" s="20">
        <v>1</v>
      </c>
      <c r="Y20" s="20"/>
      <c r="Z20" s="21"/>
      <c r="AA20" s="21">
        <f t="shared" si="1"/>
        <v>20</v>
      </c>
      <c r="AB20" s="22">
        <f t="shared" si="2"/>
        <v>100</v>
      </c>
    </row>
    <row r="21" spans="1:28" ht="18">
      <c r="A21" s="156">
        <v>17</v>
      </c>
      <c r="B21" s="167">
        <v>3770</v>
      </c>
      <c r="C21" s="169" t="s">
        <v>177</v>
      </c>
      <c r="D21" s="165"/>
      <c r="E21" s="166">
        <v>1</v>
      </c>
      <c r="F21" s="166">
        <v>1</v>
      </c>
      <c r="G21" s="166">
        <v>1</v>
      </c>
      <c r="H21" s="166">
        <v>1</v>
      </c>
      <c r="I21" s="95">
        <v>1</v>
      </c>
      <c r="J21" s="166">
        <v>1</v>
      </c>
      <c r="K21" s="166">
        <v>1</v>
      </c>
      <c r="L21" s="166">
        <v>1</v>
      </c>
      <c r="M21" s="166">
        <v>1</v>
      </c>
      <c r="N21" s="95">
        <v>1</v>
      </c>
      <c r="O21" s="166">
        <v>1</v>
      </c>
      <c r="P21" s="166">
        <v>1</v>
      </c>
      <c r="Q21" s="166">
        <v>1</v>
      </c>
      <c r="R21" s="166">
        <v>1</v>
      </c>
      <c r="S21" s="166">
        <v>1</v>
      </c>
      <c r="T21" s="166">
        <v>1</v>
      </c>
      <c r="U21" s="166">
        <v>1</v>
      </c>
      <c r="V21" s="166">
        <v>1</v>
      </c>
      <c r="W21" s="166">
        <v>1</v>
      </c>
      <c r="X21" s="166">
        <v>1</v>
      </c>
      <c r="Y21" s="166"/>
      <c r="Z21" s="167"/>
      <c r="AA21" s="167">
        <f t="shared" si="1"/>
        <v>20</v>
      </c>
      <c r="AB21" s="168">
        <f t="shared" si="2"/>
        <v>100</v>
      </c>
    </row>
    <row r="22" spans="1:28" ht="18">
      <c r="A22" s="87">
        <v>18</v>
      </c>
      <c r="B22" s="21">
        <v>3771</v>
      </c>
      <c r="C22" s="89" t="s">
        <v>178</v>
      </c>
      <c r="D22" s="71"/>
      <c r="E22" s="20">
        <v>1</v>
      </c>
      <c r="F22" s="20">
        <v>1</v>
      </c>
      <c r="G22" s="20">
        <v>1</v>
      </c>
      <c r="H22" s="20">
        <v>1</v>
      </c>
      <c r="I22" s="95">
        <v>1</v>
      </c>
      <c r="J22" s="20">
        <v>1</v>
      </c>
      <c r="K22" s="20">
        <v>1</v>
      </c>
      <c r="L22" s="20">
        <v>1</v>
      </c>
      <c r="M22" s="20">
        <v>1</v>
      </c>
      <c r="N22" s="95">
        <v>1</v>
      </c>
      <c r="O22" s="20">
        <v>1</v>
      </c>
      <c r="P22" s="20">
        <v>1</v>
      </c>
      <c r="Q22" s="20">
        <v>1</v>
      </c>
      <c r="R22" s="20">
        <v>1</v>
      </c>
      <c r="S22" s="20">
        <v>1</v>
      </c>
      <c r="T22" s="20">
        <v>1</v>
      </c>
      <c r="U22" s="20">
        <v>1</v>
      </c>
      <c r="V22" s="20">
        <v>1</v>
      </c>
      <c r="W22" s="20">
        <v>1</v>
      </c>
      <c r="X22" s="20">
        <v>1</v>
      </c>
      <c r="Y22" s="20"/>
      <c r="Z22" s="21"/>
      <c r="AA22" s="21">
        <f t="shared" si="1"/>
        <v>20</v>
      </c>
      <c r="AB22" s="22">
        <f t="shared" si="2"/>
        <v>100</v>
      </c>
    </row>
    <row r="23" spans="1:28" ht="18">
      <c r="A23" s="156">
        <v>19</v>
      </c>
      <c r="B23" s="167">
        <v>3772</v>
      </c>
      <c r="C23" s="169" t="s">
        <v>179</v>
      </c>
      <c r="D23" s="165"/>
      <c r="E23" s="166">
        <v>1</v>
      </c>
      <c r="F23" s="166">
        <v>1</v>
      </c>
      <c r="G23" s="166">
        <v>1</v>
      </c>
      <c r="H23" s="166">
        <v>1</v>
      </c>
      <c r="I23" s="95">
        <v>1</v>
      </c>
      <c r="J23" s="166">
        <v>1</v>
      </c>
      <c r="K23" s="166">
        <v>1</v>
      </c>
      <c r="L23" s="166">
        <v>1</v>
      </c>
      <c r="M23" s="166">
        <v>1</v>
      </c>
      <c r="N23" s="95">
        <v>1</v>
      </c>
      <c r="O23" s="166">
        <v>1</v>
      </c>
      <c r="P23" s="166">
        <v>1</v>
      </c>
      <c r="Q23" s="166">
        <v>1</v>
      </c>
      <c r="R23" s="166">
        <v>1</v>
      </c>
      <c r="S23" s="166">
        <v>1</v>
      </c>
      <c r="T23" s="166">
        <v>1</v>
      </c>
      <c r="U23" s="166">
        <v>1</v>
      </c>
      <c r="V23" s="166">
        <v>1</v>
      </c>
      <c r="W23" s="166">
        <v>1</v>
      </c>
      <c r="X23" s="166">
        <v>1</v>
      </c>
      <c r="Y23" s="166"/>
      <c r="Z23" s="167"/>
      <c r="AA23" s="167">
        <f t="shared" si="1"/>
        <v>20</v>
      </c>
      <c r="AB23" s="168">
        <f t="shared" si="2"/>
        <v>100</v>
      </c>
    </row>
    <row r="24" spans="1:28" ht="18">
      <c r="A24" s="87">
        <v>20</v>
      </c>
      <c r="B24" s="21">
        <v>3545</v>
      </c>
      <c r="C24" s="89" t="s">
        <v>173</v>
      </c>
      <c r="D24" s="71"/>
      <c r="E24" s="20">
        <v>1</v>
      </c>
      <c r="F24" s="20">
        <v>1</v>
      </c>
      <c r="G24" s="20">
        <v>1</v>
      </c>
      <c r="H24" s="20">
        <v>1</v>
      </c>
      <c r="I24" s="95">
        <v>1</v>
      </c>
      <c r="J24" s="20">
        <v>1</v>
      </c>
      <c r="K24" s="20">
        <v>1</v>
      </c>
      <c r="L24" s="20">
        <v>1</v>
      </c>
      <c r="M24" s="20">
        <v>1</v>
      </c>
      <c r="N24" s="95">
        <v>1</v>
      </c>
      <c r="O24" s="20">
        <v>1</v>
      </c>
      <c r="P24" s="20">
        <v>1</v>
      </c>
      <c r="Q24" s="20">
        <v>1</v>
      </c>
      <c r="R24" s="20">
        <v>1</v>
      </c>
      <c r="S24" s="20">
        <v>1</v>
      </c>
      <c r="T24" s="20"/>
      <c r="U24" s="20">
        <v>1</v>
      </c>
      <c r="V24" s="20">
        <v>1</v>
      </c>
      <c r="W24" s="20">
        <v>1</v>
      </c>
      <c r="X24" s="20">
        <v>1</v>
      </c>
      <c r="Y24" s="20"/>
      <c r="Z24" s="21"/>
      <c r="AA24" s="21">
        <f t="shared" si="1"/>
        <v>19</v>
      </c>
      <c r="AB24" s="22">
        <f t="shared" si="2"/>
        <v>95</v>
      </c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</sheetData>
  <sheetProtection/>
  <mergeCells count="7">
    <mergeCell ref="A1:AB1"/>
    <mergeCell ref="A2:AB2"/>
    <mergeCell ref="AA3:AA4"/>
    <mergeCell ref="AB3:AB4"/>
    <mergeCell ref="A3:A4"/>
    <mergeCell ref="B3:B4"/>
    <mergeCell ref="C3:C4"/>
  </mergeCells>
  <printOptions/>
  <pageMargins left="0.984251968503937" right="0.1968503937007874" top="0.3937007874015748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B24"/>
  <sheetViews>
    <sheetView view="pageLayout" zoomScale="115" zoomScalePageLayoutView="115" workbookViewId="0" topLeftCell="A8">
      <selection activeCell="J15" sqref="J15"/>
    </sheetView>
  </sheetViews>
  <sheetFormatPr defaultColWidth="8.7109375" defaultRowHeight="12.75"/>
  <cols>
    <col min="1" max="1" width="2.7109375" style="74" customWidth="1"/>
    <col min="2" max="2" width="4.28125" style="75" customWidth="1"/>
    <col min="3" max="3" width="17.28125" style="15" customWidth="1"/>
    <col min="4" max="4" width="5.7109375" style="15" customWidth="1"/>
    <col min="5" max="26" width="2.421875" style="15" customWidth="1"/>
    <col min="27" max="27" width="2.57421875" style="15" customWidth="1"/>
    <col min="28" max="28" width="5.00390625" style="29" customWidth="1"/>
    <col min="29" max="40" width="2.7109375" style="15" customWidth="1"/>
    <col min="41" max="16384" width="8.7109375" style="15" customWidth="1"/>
  </cols>
  <sheetData>
    <row r="1" spans="1:28" ht="27" customHeight="1">
      <c r="A1" s="219" t="s">
        <v>16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</row>
    <row r="2" spans="1:28" ht="19.5" customHeight="1">
      <c r="A2" s="220" t="s">
        <v>106</v>
      </c>
      <c r="B2" s="220"/>
      <c r="C2" s="220"/>
      <c r="D2" s="220"/>
      <c r="E2" s="220"/>
      <c r="F2" s="220"/>
      <c r="G2" s="220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0"/>
      <c r="AB2" s="220"/>
    </row>
    <row r="3" spans="1:28" ht="24.75" customHeight="1">
      <c r="A3" s="222" t="s">
        <v>6</v>
      </c>
      <c r="B3" s="222" t="s">
        <v>7</v>
      </c>
      <c r="C3" s="224" t="s">
        <v>4</v>
      </c>
      <c r="D3" s="14" t="s">
        <v>113</v>
      </c>
      <c r="E3" s="16">
        <v>1</v>
      </c>
      <c r="F3" s="16">
        <v>2</v>
      </c>
      <c r="G3" s="16">
        <v>3</v>
      </c>
      <c r="H3" s="16">
        <v>4</v>
      </c>
      <c r="I3" s="16">
        <v>5</v>
      </c>
      <c r="J3" s="16">
        <v>6</v>
      </c>
      <c r="K3" s="16">
        <v>7</v>
      </c>
      <c r="L3" s="16">
        <v>8</v>
      </c>
      <c r="M3" s="16">
        <v>9</v>
      </c>
      <c r="N3" s="16">
        <v>10</v>
      </c>
      <c r="O3" s="16">
        <v>11</v>
      </c>
      <c r="P3" s="16">
        <v>12</v>
      </c>
      <c r="Q3" s="16">
        <v>13</v>
      </c>
      <c r="R3" s="16">
        <v>14</v>
      </c>
      <c r="S3" s="16">
        <v>15</v>
      </c>
      <c r="T3" s="16">
        <v>16</v>
      </c>
      <c r="U3" s="16">
        <v>17</v>
      </c>
      <c r="V3" s="16">
        <v>18</v>
      </c>
      <c r="W3" s="16">
        <v>19</v>
      </c>
      <c r="X3" s="16">
        <v>20</v>
      </c>
      <c r="Y3" s="16"/>
      <c r="Z3" s="16"/>
      <c r="AA3" s="226"/>
      <c r="AB3" s="227" t="s">
        <v>114</v>
      </c>
    </row>
    <row r="4" spans="1:28" ht="91.5" customHeight="1">
      <c r="A4" s="223"/>
      <c r="B4" s="223"/>
      <c r="C4" s="225"/>
      <c r="D4" s="72" t="s">
        <v>5</v>
      </c>
      <c r="E4" s="90">
        <v>43776</v>
      </c>
      <c r="F4" s="90">
        <f>E4+7</f>
        <v>43783</v>
      </c>
      <c r="G4" s="90">
        <f aca="true" t="shared" si="0" ref="G4:X4">F4+7</f>
        <v>43790</v>
      </c>
      <c r="H4" s="90">
        <f t="shared" si="0"/>
        <v>43797</v>
      </c>
      <c r="I4" s="98">
        <f t="shared" si="0"/>
        <v>43804</v>
      </c>
      <c r="J4" s="90">
        <f t="shared" si="0"/>
        <v>43811</v>
      </c>
      <c r="K4" s="90">
        <f t="shared" si="0"/>
        <v>43818</v>
      </c>
      <c r="L4" s="90">
        <f t="shared" si="0"/>
        <v>43825</v>
      </c>
      <c r="M4" s="90">
        <f t="shared" si="0"/>
        <v>43832</v>
      </c>
      <c r="N4" s="90">
        <f t="shared" si="0"/>
        <v>43839</v>
      </c>
      <c r="O4" s="98">
        <f t="shared" si="0"/>
        <v>43846</v>
      </c>
      <c r="P4" s="90">
        <f t="shared" si="0"/>
        <v>43853</v>
      </c>
      <c r="Q4" s="90">
        <f t="shared" si="0"/>
        <v>43860</v>
      </c>
      <c r="R4" s="98">
        <f t="shared" si="0"/>
        <v>43867</v>
      </c>
      <c r="S4" s="90">
        <f t="shared" si="0"/>
        <v>43874</v>
      </c>
      <c r="T4" s="90">
        <f t="shared" si="0"/>
        <v>43881</v>
      </c>
      <c r="U4" s="98">
        <f t="shared" si="0"/>
        <v>43888</v>
      </c>
      <c r="V4" s="90">
        <f t="shared" si="0"/>
        <v>43895</v>
      </c>
      <c r="W4" s="90">
        <f t="shared" si="0"/>
        <v>43902</v>
      </c>
      <c r="X4" s="90">
        <f t="shared" si="0"/>
        <v>43909</v>
      </c>
      <c r="Y4" s="17"/>
      <c r="Z4" s="18"/>
      <c r="AA4" s="226"/>
      <c r="AB4" s="227"/>
    </row>
    <row r="5" spans="1:28" s="19" customFormat="1" ht="16.5" customHeight="1">
      <c r="A5" s="97">
        <v>1</v>
      </c>
      <c r="B5" s="23">
        <v>3533</v>
      </c>
      <c r="C5" s="24" t="s">
        <v>160</v>
      </c>
      <c r="D5" s="94"/>
      <c r="E5" s="95">
        <v>1</v>
      </c>
      <c r="F5" s="95">
        <v>1</v>
      </c>
      <c r="G5" s="95">
        <v>1</v>
      </c>
      <c r="H5" s="95">
        <v>1</v>
      </c>
      <c r="I5" s="93">
        <v>1</v>
      </c>
      <c r="J5" s="95">
        <v>1</v>
      </c>
      <c r="K5" s="95">
        <v>1</v>
      </c>
      <c r="L5" s="95">
        <v>1</v>
      </c>
      <c r="M5" s="95">
        <v>1</v>
      </c>
      <c r="N5" s="95">
        <v>1</v>
      </c>
      <c r="O5" s="93">
        <v>1</v>
      </c>
      <c r="P5" s="95">
        <v>1</v>
      </c>
      <c r="Q5" s="95">
        <v>1</v>
      </c>
      <c r="R5" s="93">
        <v>1</v>
      </c>
      <c r="S5" s="95">
        <v>1</v>
      </c>
      <c r="T5" s="95">
        <v>1</v>
      </c>
      <c r="U5" s="93">
        <v>1</v>
      </c>
      <c r="V5" s="95">
        <v>1</v>
      </c>
      <c r="W5" s="95">
        <v>1</v>
      </c>
      <c r="X5" s="95">
        <v>1</v>
      </c>
      <c r="Y5" s="95"/>
      <c r="Z5" s="25"/>
      <c r="AA5" s="25">
        <f>SUM(E5:X5)</f>
        <v>20</v>
      </c>
      <c r="AB5" s="26">
        <f>AA5/20*100</f>
        <v>100</v>
      </c>
    </row>
    <row r="6" spans="1:28" s="19" customFormat="1" ht="16.5" customHeight="1">
      <c r="A6" s="87">
        <v>2</v>
      </c>
      <c r="B6" s="27">
        <v>3534</v>
      </c>
      <c r="C6" s="88" t="s">
        <v>161</v>
      </c>
      <c r="D6" s="71"/>
      <c r="E6" s="20">
        <v>1</v>
      </c>
      <c r="F6" s="20">
        <v>1</v>
      </c>
      <c r="G6" s="20">
        <v>1</v>
      </c>
      <c r="H6" s="20">
        <v>1</v>
      </c>
      <c r="I6" s="93">
        <v>1</v>
      </c>
      <c r="J6" s="20">
        <v>1</v>
      </c>
      <c r="K6" s="20">
        <v>1</v>
      </c>
      <c r="L6" s="20">
        <v>1</v>
      </c>
      <c r="M6" s="20">
        <v>1</v>
      </c>
      <c r="N6" s="20">
        <v>1</v>
      </c>
      <c r="O6" s="93">
        <v>1</v>
      </c>
      <c r="P6" s="20">
        <v>1</v>
      </c>
      <c r="Q6" s="20">
        <v>1</v>
      </c>
      <c r="R6" s="93">
        <v>1</v>
      </c>
      <c r="S6" s="20">
        <v>1</v>
      </c>
      <c r="T6" s="20">
        <v>1</v>
      </c>
      <c r="U6" s="93">
        <v>1</v>
      </c>
      <c r="V6" s="20">
        <v>1</v>
      </c>
      <c r="W6" s="20">
        <v>1</v>
      </c>
      <c r="X6" s="20">
        <v>1</v>
      </c>
      <c r="Y6" s="20"/>
      <c r="Z6" s="21"/>
      <c r="AA6" s="21">
        <f>SUM(E6:X6)</f>
        <v>20</v>
      </c>
      <c r="AB6" s="22">
        <f aca="true" t="shared" si="1" ref="AB6:AB24">AA6/20*100</f>
        <v>100</v>
      </c>
    </row>
    <row r="7" spans="1:28" s="19" customFormat="1" ht="16.5" customHeight="1">
      <c r="A7" s="97">
        <v>3</v>
      </c>
      <c r="B7" s="23">
        <v>3535</v>
      </c>
      <c r="C7" s="24" t="s">
        <v>162</v>
      </c>
      <c r="D7" s="94"/>
      <c r="E7" s="95">
        <v>1</v>
      </c>
      <c r="F7" s="95">
        <v>1</v>
      </c>
      <c r="G7" s="95">
        <v>1</v>
      </c>
      <c r="H7" s="95">
        <v>1</v>
      </c>
      <c r="I7" s="93">
        <v>1</v>
      </c>
      <c r="J7" s="95">
        <v>1</v>
      </c>
      <c r="K7" s="95">
        <v>1</v>
      </c>
      <c r="L7" s="95">
        <v>1</v>
      </c>
      <c r="M7" s="95">
        <v>1</v>
      </c>
      <c r="N7" s="95">
        <v>1</v>
      </c>
      <c r="O7" s="93">
        <v>1</v>
      </c>
      <c r="P7" s="95">
        <v>1</v>
      </c>
      <c r="Q7" s="95">
        <v>1</v>
      </c>
      <c r="R7" s="93">
        <v>1</v>
      </c>
      <c r="S7" s="95">
        <v>1</v>
      </c>
      <c r="T7" s="95">
        <v>1</v>
      </c>
      <c r="U7" s="93">
        <v>1</v>
      </c>
      <c r="V7" s="95">
        <v>1</v>
      </c>
      <c r="W7" s="95">
        <v>1</v>
      </c>
      <c r="X7" s="95">
        <v>1</v>
      </c>
      <c r="Y7" s="95"/>
      <c r="Z7" s="25"/>
      <c r="AA7" s="25">
        <f aca="true" t="shared" si="2" ref="AA7:AA24">SUM(E7:X7)</f>
        <v>20</v>
      </c>
      <c r="AB7" s="26">
        <f aca="true" t="shared" si="3" ref="AB7:AB24">AA7/20*100</f>
        <v>100</v>
      </c>
    </row>
    <row r="8" spans="1:28" s="19" customFormat="1" ht="16.5" customHeight="1">
      <c r="A8" s="87">
        <v>4</v>
      </c>
      <c r="B8" s="27">
        <v>3536</v>
      </c>
      <c r="C8" s="88" t="s">
        <v>163</v>
      </c>
      <c r="D8" s="71"/>
      <c r="E8" s="20">
        <v>1</v>
      </c>
      <c r="F8" s="20">
        <v>1</v>
      </c>
      <c r="G8" s="20">
        <v>1</v>
      </c>
      <c r="H8" s="20">
        <v>1</v>
      </c>
      <c r="I8" s="93">
        <v>1</v>
      </c>
      <c r="J8" s="20">
        <v>1</v>
      </c>
      <c r="K8" s="20">
        <v>1</v>
      </c>
      <c r="L8" s="20">
        <v>1</v>
      </c>
      <c r="M8" s="20">
        <v>1</v>
      </c>
      <c r="N8" s="20">
        <v>1</v>
      </c>
      <c r="O8" s="93">
        <v>1</v>
      </c>
      <c r="P8" s="20">
        <v>1</v>
      </c>
      <c r="Q8" s="20">
        <v>1</v>
      </c>
      <c r="R8" s="93">
        <v>1</v>
      </c>
      <c r="S8" s="20">
        <v>1</v>
      </c>
      <c r="T8" s="20">
        <v>1</v>
      </c>
      <c r="U8" s="93">
        <v>1</v>
      </c>
      <c r="V8" s="20">
        <v>1</v>
      </c>
      <c r="W8" s="20">
        <v>1</v>
      </c>
      <c r="X8" s="20">
        <v>1</v>
      </c>
      <c r="Y8" s="20"/>
      <c r="Z8" s="21"/>
      <c r="AA8" s="21">
        <f t="shared" si="2"/>
        <v>20</v>
      </c>
      <c r="AB8" s="22">
        <f t="shared" si="3"/>
        <v>100</v>
      </c>
    </row>
    <row r="9" spans="1:28" s="19" customFormat="1" ht="16.5" customHeight="1">
      <c r="A9" s="97">
        <v>5</v>
      </c>
      <c r="B9" s="23">
        <v>3537</v>
      </c>
      <c r="C9" s="24" t="s">
        <v>164</v>
      </c>
      <c r="D9" s="94"/>
      <c r="E9" s="95">
        <v>1</v>
      </c>
      <c r="F9" s="95">
        <v>1</v>
      </c>
      <c r="G9" s="95">
        <v>1</v>
      </c>
      <c r="H9" s="95">
        <v>1</v>
      </c>
      <c r="I9" s="93">
        <v>1</v>
      </c>
      <c r="J9" s="95">
        <v>1</v>
      </c>
      <c r="K9" s="95">
        <v>1</v>
      </c>
      <c r="L9" s="95">
        <v>1</v>
      </c>
      <c r="M9" s="95">
        <v>1</v>
      </c>
      <c r="N9" s="95">
        <v>1</v>
      </c>
      <c r="O9" s="93">
        <v>1</v>
      </c>
      <c r="P9" s="95">
        <v>1</v>
      </c>
      <c r="Q9" s="95">
        <v>1</v>
      </c>
      <c r="R9" s="93">
        <v>1</v>
      </c>
      <c r="S9" s="95">
        <v>1</v>
      </c>
      <c r="T9" s="95">
        <v>1</v>
      </c>
      <c r="U9" s="93">
        <v>1</v>
      </c>
      <c r="V9" s="95">
        <v>1</v>
      </c>
      <c r="W9" s="95">
        <v>1</v>
      </c>
      <c r="X9" s="95">
        <v>1</v>
      </c>
      <c r="Y9" s="95"/>
      <c r="Z9" s="25"/>
      <c r="AA9" s="25">
        <f t="shared" si="2"/>
        <v>20</v>
      </c>
      <c r="AB9" s="26">
        <f t="shared" si="3"/>
        <v>100</v>
      </c>
    </row>
    <row r="10" spans="1:28" s="19" customFormat="1" ht="16.5" customHeight="1">
      <c r="A10" s="87">
        <v>6</v>
      </c>
      <c r="B10" s="27">
        <v>3538</v>
      </c>
      <c r="C10" s="88" t="s">
        <v>165</v>
      </c>
      <c r="D10" s="71"/>
      <c r="E10" s="20">
        <v>1</v>
      </c>
      <c r="F10" s="20">
        <v>1</v>
      </c>
      <c r="G10" s="20">
        <v>1</v>
      </c>
      <c r="H10" s="20">
        <v>1</v>
      </c>
      <c r="I10" s="93">
        <v>1</v>
      </c>
      <c r="J10" s="20">
        <v>1</v>
      </c>
      <c r="K10" s="20">
        <v>1</v>
      </c>
      <c r="L10" s="20">
        <v>1</v>
      </c>
      <c r="M10" s="20">
        <v>1</v>
      </c>
      <c r="N10" s="20">
        <v>1</v>
      </c>
      <c r="O10" s="93">
        <v>1</v>
      </c>
      <c r="P10" s="20">
        <v>1</v>
      </c>
      <c r="Q10" s="20">
        <v>1</v>
      </c>
      <c r="R10" s="93">
        <v>1</v>
      </c>
      <c r="S10" s="20">
        <v>1</v>
      </c>
      <c r="T10" s="20">
        <v>1</v>
      </c>
      <c r="U10" s="93">
        <v>1</v>
      </c>
      <c r="V10" s="20">
        <v>1</v>
      </c>
      <c r="W10" s="20">
        <v>1</v>
      </c>
      <c r="X10" s="20">
        <v>1</v>
      </c>
      <c r="Y10" s="20"/>
      <c r="Z10" s="21"/>
      <c r="AA10" s="21">
        <f t="shared" si="2"/>
        <v>20</v>
      </c>
      <c r="AB10" s="22">
        <f t="shared" si="3"/>
        <v>100</v>
      </c>
    </row>
    <row r="11" spans="1:28" s="19" customFormat="1" ht="16.5" customHeight="1">
      <c r="A11" s="97">
        <v>7</v>
      </c>
      <c r="B11" s="23">
        <v>3766</v>
      </c>
      <c r="C11" s="24" t="s">
        <v>166</v>
      </c>
      <c r="D11" s="94"/>
      <c r="E11" s="95">
        <v>1</v>
      </c>
      <c r="F11" s="95">
        <v>1</v>
      </c>
      <c r="G11" s="95">
        <v>1</v>
      </c>
      <c r="H11" s="95">
        <v>1</v>
      </c>
      <c r="I11" s="93">
        <v>1</v>
      </c>
      <c r="J11" s="95">
        <v>1</v>
      </c>
      <c r="K11" s="95">
        <v>1</v>
      </c>
      <c r="L11" s="95">
        <v>1</v>
      </c>
      <c r="M11" s="95">
        <v>1</v>
      </c>
      <c r="N11" s="95">
        <v>1</v>
      </c>
      <c r="O11" s="93">
        <v>1</v>
      </c>
      <c r="P11" s="95">
        <v>1</v>
      </c>
      <c r="Q11" s="95">
        <v>1</v>
      </c>
      <c r="R11" s="93">
        <v>1</v>
      </c>
      <c r="S11" s="95">
        <v>1</v>
      </c>
      <c r="T11" s="95">
        <v>1</v>
      </c>
      <c r="U11" s="93">
        <v>1</v>
      </c>
      <c r="V11" s="95">
        <v>1</v>
      </c>
      <c r="W11" s="95">
        <v>1</v>
      </c>
      <c r="X11" s="95">
        <v>1</v>
      </c>
      <c r="Y11" s="95"/>
      <c r="Z11" s="25"/>
      <c r="AA11" s="25">
        <f t="shared" si="2"/>
        <v>20</v>
      </c>
      <c r="AB11" s="26">
        <f t="shared" si="3"/>
        <v>100</v>
      </c>
    </row>
    <row r="12" spans="1:28" s="19" customFormat="1" ht="16.5" customHeight="1">
      <c r="A12" s="87">
        <v>8</v>
      </c>
      <c r="B12" s="27">
        <v>3816</v>
      </c>
      <c r="C12" s="88" t="s">
        <v>167</v>
      </c>
      <c r="D12" s="71"/>
      <c r="E12" s="20">
        <v>1</v>
      </c>
      <c r="F12" s="20">
        <v>1</v>
      </c>
      <c r="G12" s="20">
        <v>1</v>
      </c>
      <c r="H12" s="20">
        <v>1</v>
      </c>
      <c r="I12" s="93">
        <v>1</v>
      </c>
      <c r="J12" s="20">
        <v>1</v>
      </c>
      <c r="K12" s="20">
        <v>1</v>
      </c>
      <c r="L12" s="20">
        <v>1</v>
      </c>
      <c r="M12" s="20">
        <v>1</v>
      </c>
      <c r="N12" s="20">
        <v>1</v>
      </c>
      <c r="O12" s="93">
        <v>1</v>
      </c>
      <c r="P12" s="20">
        <v>1</v>
      </c>
      <c r="Q12" s="20">
        <v>1</v>
      </c>
      <c r="R12" s="93">
        <v>1</v>
      </c>
      <c r="S12" s="20">
        <v>1</v>
      </c>
      <c r="T12" s="20">
        <v>1</v>
      </c>
      <c r="U12" s="93">
        <v>1</v>
      </c>
      <c r="V12" s="20">
        <v>1</v>
      </c>
      <c r="W12" s="20">
        <v>1</v>
      </c>
      <c r="X12" s="20">
        <v>1</v>
      </c>
      <c r="Y12" s="20"/>
      <c r="Z12" s="21"/>
      <c r="AA12" s="21">
        <f t="shared" si="2"/>
        <v>20</v>
      </c>
      <c r="AB12" s="22">
        <f t="shared" si="3"/>
        <v>100</v>
      </c>
    </row>
    <row r="13" spans="1:28" s="19" customFormat="1" ht="16.5" customHeight="1">
      <c r="A13" s="97">
        <v>9</v>
      </c>
      <c r="B13" s="23">
        <v>3856</v>
      </c>
      <c r="C13" s="24" t="s">
        <v>168</v>
      </c>
      <c r="D13" s="94"/>
      <c r="E13" s="95">
        <v>1</v>
      </c>
      <c r="F13" s="95">
        <v>1</v>
      </c>
      <c r="G13" s="95">
        <v>1</v>
      </c>
      <c r="H13" s="95">
        <v>1</v>
      </c>
      <c r="I13" s="93">
        <v>1</v>
      </c>
      <c r="J13" s="95">
        <v>1</v>
      </c>
      <c r="K13" s="95">
        <v>1</v>
      </c>
      <c r="L13" s="95">
        <v>1</v>
      </c>
      <c r="M13" s="95">
        <v>1</v>
      </c>
      <c r="N13" s="95">
        <v>1</v>
      </c>
      <c r="O13" s="93">
        <v>1</v>
      </c>
      <c r="P13" s="95">
        <v>1</v>
      </c>
      <c r="Q13" s="95">
        <v>1</v>
      </c>
      <c r="R13" s="93">
        <v>1</v>
      </c>
      <c r="S13" s="95">
        <v>1</v>
      </c>
      <c r="T13" s="95">
        <v>1</v>
      </c>
      <c r="U13" s="93">
        <v>1</v>
      </c>
      <c r="V13" s="95">
        <v>1</v>
      </c>
      <c r="W13" s="95">
        <v>1</v>
      </c>
      <c r="X13" s="95">
        <v>1</v>
      </c>
      <c r="Y13" s="95"/>
      <c r="Z13" s="25"/>
      <c r="AA13" s="25">
        <f t="shared" si="2"/>
        <v>20</v>
      </c>
      <c r="AB13" s="26">
        <f t="shared" si="3"/>
        <v>100</v>
      </c>
    </row>
    <row r="14" spans="1:28" s="19" customFormat="1" ht="16.5" customHeight="1">
      <c r="A14" s="87">
        <v>10</v>
      </c>
      <c r="B14" s="27">
        <v>3874</v>
      </c>
      <c r="C14" s="88" t="s">
        <v>169</v>
      </c>
      <c r="D14" s="71"/>
      <c r="E14" s="20">
        <v>1</v>
      </c>
      <c r="F14" s="20">
        <v>1</v>
      </c>
      <c r="G14" s="20">
        <v>1</v>
      </c>
      <c r="H14" s="20">
        <v>1</v>
      </c>
      <c r="I14" s="93">
        <v>1</v>
      </c>
      <c r="J14" s="20">
        <v>1</v>
      </c>
      <c r="K14" s="20">
        <v>1</v>
      </c>
      <c r="L14" s="20">
        <v>1</v>
      </c>
      <c r="M14" s="20">
        <v>1</v>
      </c>
      <c r="N14" s="20">
        <v>1</v>
      </c>
      <c r="O14" s="93">
        <v>1</v>
      </c>
      <c r="P14" s="20">
        <v>1</v>
      </c>
      <c r="Q14" s="20">
        <v>1</v>
      </c>
      <c r="R14" s="93">
        <v>1</v>
      </c>
      <c r="S14" s="20">
        <v>1</v>
      </c>
      <c r="T14" s="20">
        <v>1</v>
      </c>
      <c r="U14" s="93">
        <v>1</v>
      </c>
      <c r="V14" s="20">
        <v>1</v>
      </c>
      <c r="W14" s="20">
        <v>1</v>
      </c>
      <c r="X14" s="20">
        <v>1</v>
      </c>
      <c r="Y14" s="20"/>
      <c r="Z14" s="21"/>
      <c r="AA14" s="21">
        <f t="shared" si="2"/>
        <v>20</v>
      </c>
      <c r="AB14" s="22">
        <f t="shared" si="3"/>
        <v>100</v>
      </c>
    </row>
    <row r="15" spans="1:28" s="19" customFormat="1" ht="16.5" customHeight="1">
      <c r="A15" s="97">
        <v>11</v>
      </c>
      <c r="B15" s="23">
        <v>3357</v>
      </c>
      <c r="C15" s="24" t="s">
        <v>170</v>
      </c>
      <c r="D15" s="94"/>
      <c r="E15" s="95">
        <v>1</v>
      </c>
      <c r="F15" s="95">
        <v>1</v>
      </c>
      <c r="G15" s="95">
        <v>1</v>
      </c>
      <c r="H15" s="95">
        <v>1</v>
      </c>
      <c r="I15" s="93">
        <v>1</v>
      </c>
      <c r="J15" s="95">
        <v>1</v>
      </c>
      <c r="K15" s="95">
        <v>1</v>
      </c>
      <c r="L15" s="95">
        <v>1</v>
      </c>
      <c r="M15" s="95">
        <v>1</v>
      </c>
      <c r="N15" s="95">
        <v>1</v>
      </c>
      <c r="O15" s="93">
        <v>1</v>
      </c>
      <c r="P15" s="95">
        <v>1</v>
      </c>
      <c r="Q15" s="95">
        <v>1</v>
      </c>
      <c r="R15" s="93">
        <v>1</v>
      </c>
      <c r="S15" s="95">
        <v>1</v>
      </c>
      <c r="T15" s="95">
        <v>1</v>
      </c>
      <c r="U15" s="93">
        <v>1</v>
      </c>
      <c r="V15" s="95">
        <v>1</v>
      </c>
      <c r="W15" s="95">
        <v>1</v>
      </c>
      <c r="X15" s="95">
        <v>1</v>
      </c>
      <c r="Y15" s="95"/>
      <c r="Z15" s="25"/>
      <c r="AA15" s="25">
        <f t="shared" si="2"/>
        <v>20</v>
      </c>
      <c r="AB15" s="26">
        <f t="shared" si="3"/>
        <v>100</v>
      </c>
    </row>
    <row r="16" spans="1:28" s="19" customFormat="1" ht="16.5" customHeight="1">
      <c r="A16" s="87">
        <v>12</v>
      </c>
      <c r="B16" s="27">
        <v>3541</v>
      </c>
      <c r="C16" s="88" t="s">
        <v>171</v>
      </c>
      <c r="D16" s="71"/>
      <c r="E16" s="20">
        <v>1</v>
      </c>
      <c r="F16" s="20">
        <v>1</v>
      </c>
      <c r="G16" s="20">
        <v>1</v>
      </c>
      <c r="H16" s="20">
        <v>1</v>
      </c>
      <c r="I16" s="93">
        <v>1</v>
      </c>
      <c r="J16" s="20">
        <v>1</v>
      </c>
      <c r="K16" s="20">
        <v>1</v>
      </c>
      <c r="L16" s="20">
        <v>1</v>
      </c>
      <c r="M16" s="20">
        <v>1</v>
      </c>
      <c r="N16" s="20">
        <v>1</v>
      </c>
      <c r="O16" s="93">
        <v>1</v>
      </c>
      <c r="P16" s="20">
        <v>1</v>
      </c>
      <c r="Q16" s="20">
        <v>1</v>
      </c>
      <c r="R16" s="93">
        <v>1</v>
      </c>
      <c r="S16" s="20">
        <v>1</v>
      </c>
      <c r="T16" s="20">
        <v>1</v>
      </c>
      <c r="U16" s="93">
        <v>1</v>
      </c>
      <c r="V16" s="20">
        <v>1</v>
      </c>
      <c r="W16" s="20">
        <v>1</v>
      </c>
      <c r="X16" s="20">
        <v>1</v>
      </c>
      <c r="Y16" s="20"/>
      <c r="Z16" s="21"/>
      <c r="AA16" s="21">
        <f t="shared" si="2"/>
        <v>20</v>
      </c>
      <c r="AB16" s="22">
        <f t="shared" si="3"/>
        <v>100</v>
      </c>
    </row>
    <row r="17" spans="1:28" s="19" customFormat="1" ht="16.5" customHeight="1">
      <c r="A17" s="97">
        <v>13</v>
      </c>
      <c r="B17" s="25">
        <v>3544</v>
      </c>
      <c r="C17" s="96" t="s">
        <v>172</v>
      </c>
      <c r="D17" s="94"/>
      <c r="E17" s="95">
        <v>1</v>
      </c>
      <c r="F17" s="95">
        <v>1</v>
      </c>
      <c r="G17" s="95">
        <v>1</v>
      </c>
      <c r="H17" s="95">
        <v>1</v>
      </c>
      <c r="I17" s="93">
        <v>1</v>
      </c>
      <c r="J17" s="95">
        <v>1</v>
      </c>
      <c r="K17" s="95">
        <v>1</v>
      </c>
      <c r="L17" s="95">
        <v>1</v>
      </c>
      <c r="M17" s="95">
        <v>1</v>
      </c>
      <c r="N17" s="95">
        <v>1</v>
      </c>
      <c r="O17" s="93">
        <v>1</v>
      </c>
      <c r="P17" s="95">
        <v>1</v>
      </c>
      <c r="Q17" s="95">
        <v>1</v>
      </c>
      <c r="R17" s="93">
        <v>1</v>
      </c>
      <c r="S17" s="95">
        <v>1</v>
      </c>
      <c r="T17" s="95">
        <v>1</v>
      </c>
      <c r="U17" s="93">
        <v>1</v>
      </c>
      <c r="V17" s="95">
        <v>1</v>
      </c>
      <c r="W17" s="95">
        <v>1</v>
      </c>
      <c r="X17" s="95">
        <v>1</v>
      </c>
      <c r="Y17" s="95"/>
      <c r="Z17" s="25"/>
      <c r="AA17" s="25">
        <f t="shared" si="2"/>
        <v>20</v>
      </c>
      <c r="AB17" s="26">
        <f t="shared" si="3"/>
        <v>100</v>
      </c>
    </row>
    <row r="18" spans="1:28" ht="18">
      <c r="A18" s="87">
        <v>14</v>
      </c>
      <c r="B18" s="21">
        <v>3547</v>
      </c>
      <c r="C18" s="89" t="s">
        <v>174</v>
      </c>
      <c r="D18" s="71"/>
      <c r="E18" s="20">
        <v>1</v>
      </c>
      <c r="F18" s="20">
        <v>1</v>
      </c>
      <c r="G18" s="20">
        <v>1</v>
      </c>
      <c r="H18" s="20">
        <v>1</v>
      </c>
      <c r="I18" s="93">
        <v>1</v>
      </c>
      <c r="J18" s="20">
        <v>1</v>
      </c>
      <c r="K18" s="20">
        <v>1</v>
      </c>
      <c r="L18" s="20">
        <v>1</v>
      </c>
      <c r="M18" s="20">
        <v>1</v>
      </c>
      <c r="N18" s="20">
        <v>1</v>
      </c>
      <c r="O18" s="93">
        <v>1</v>
      </c>
      <c r="P18" s="20">
        <v>1</v>
      </c>
      <c r="Q18" s="20">
        <v>1</v>
      </c>
      <c r="R18" s="93">
        <v>1</v>
      </c>
      <c r="S18" s="20">
        <v>1</v>
      </c>
      <c r="T18" s="20">
        <v>1</v>
      </c>
      <c r="U18" s="93">
        <v>1</v>
      </c>
      <c r="V18" s="20">
        <v>1</v>
      </c>
      <c r="W18" s="20">
        <v>1</v>
      </c>
      <c r="X18" s="20">
        <v>1</v>
      </c>
      <c r="Y18" s="20"/>
      <c r="Z18" s="21"/>
      <c r="AA18" s="21">
        <f t="shared" si="2"/>
        <v>20</v>
      </c>
      <c r="AB18" s="22">
        <f t="shared" si="3"/>
        <v>100</v>
      </c>
    </row>
    <row r="19" spans="1:28" ht="18">
      <c r="A19" s="97">
        <v>15</v>
      </c>
      <c r="B19" s="25">
        <v>3550</v>
      </c>
      <c r="C19" s="96" t="s">
        <v>175</v>
      </c>
      <c r="D19" s="94"/>
      <c r="E19" s="95">
        <v>1</v>
      </c>
      <c r="F19" s="95">
        <v>1</v>
      </c>
      <c r="G19" s="95">
        <v>1</v>
      </c>
      <c r="H19" s="95">
        <v>1</v>
      </c>
      <c r="I19" s="93">
        <v>1</v>
      </c>
      <c r="J19" s="95">
        <v>1</v>
      </c>
      <c r="K19" s="95">
        <v>1</v>
      </c>
      <c r="L19" s="95">
        <v>1</v>
      </c>
      <c r="M19" s="95">
        <v>1</v>
      </c>
      <c r="N19" s="95">
        <v>1</v>
      </c>
      <c r="O19" s="93">
        <v>1</v>
      </c>
      <c r="P19" s="95">
        <v>1</v>
      </c>
      <c r="Q19" s="95">
        <v>1</v>
      </c>
      <c r="R19" s="93">
        <v>1</v>
      </c>
      <c r="S19" s="95">
        <v>1</v>
      </c>
      <c r="T19" s="95">
        <v>1</v>
      </c>
      <c r="U19" s="93">
        <v>1</v>
      </c>
      <c r="V19" s="95">
        <v>1</v>
      </c>
      <c r="W19" s="95">
        <v>1</v>
      </c>
      <c r="X19" s="95">
        <v>1</v>
      </c>
      <c r="Y19" s="95"/>
      <c r="Z19" s="25"/>
      <c r="AA19" s="25">
        <f t="shared" si="2"/>
        <v>20</v>
      </c>
      <c r="AB19" s="26">
        <f t="shared" si="3"/>
        <v>100</v>
      </c>
    </row>
    <row r="20" spans="1:28" ht="18">
      <c r="A20" s="87">
        <v>16</v>
      </c>
      <c r="B20" s="21">
        <v>3765</v>
      </c>
      <c r="C20" s="89" t="s">
        <v>176</v>
      </c>
      <c r="D20" s="71"/>
      <c r="E20" s="20">
        <v>1</v>
      </c>
      <c r="F20" s="20">
        <v>1</v>
      </c>
      <c r="G20" s="20">
        <v>1</v>
      </c>
      <c r="H20" s="20">
        <v>1</v>
      </c>
      <c r="I20" s="93">
        <v>1</v>
      </c>
      <c r="J20" s="20">
        <v>1</v>
      </c>
      <c r="K20" s="20">
        <v>1</v>
      </c>
      <c r="L20" s="20">
        <v>1</v>
      </c>
      <c r="M20" s="20">
        <v>1</v>
      </c>
      <c r="N20" s="20">
        <v>1</v>
      </c>
      <c r="O20" s="93">
        <v>1</v>
      </c>
      <c r="P20" s="20">
        <v>1</v>
      </c>
      <c r="Q20" s="20">
        <v>1</v>
      </c>
      <c r="R20" s="93">
        <v>1</v>
      </c>
      <c r="S20" s="20">
        <v>1</v>
      </c>
      <c r="T20" s="20">
        <v>1</v>
      </c>
      <c r="U20" s="93">
        <v>1</v>
      </c>
      <c r="V20" s="20">
        <v>1</v>
      </c>
      <c r="W20" s="20">
        <v>1</v>
      </c>
      <c r="X20" s="20">
        <v>1</v>
      </c>
      <c r="Y20" s="20"/>
      <c r="Z20" s="21"/>
      <c r="AA20" s="21">
        <f t="shared" si="2"/>
        <v>20</v>
      </c>
      <c r="AB20" s="22">
        <f t="shared" si="3"/>
        <v>100</v>
      </c>
    </row>
    <row r="21" spans="1:28" ht="18">
      <c r="A21" s="97">
        <v>17</v>
      </c>
      <c r="B21" s="25">
        <v>3770</v>
      </c>
      <c r="C21" s="96" t="s">
        <v>177</v>
      </c>
      <c r="D21" s="94"/>
      <c r="E21" s="95">
        <v>1</v>
      </c>
      <c r="F21" s="95">
        <v>1</v>
      </c>
      <c r="G21" s="95">
        <v>1</v>
      </c>
      <c r="H21" s="95">
        <v>1</v>
      </c>
      <c r="I21" s="93">
        <v>1</v>
      </c>
      <c r="J21" s="95">
        <v>1</v>
      </c>
      <c r="K21" s="95">
        <v>1</v>
      </c>
      <c r="L21" s="95">
        <v>1</v>
      </c>
      <c r="M21" s="95">
        <v>1</v>
      </c>
      <c r="N21" s="95">
        <v>1</v>
      </c>
      <c r="O21" s="93">
        <v>1</v>
      </c>
      <c r="P21" s="95">
        <v>1</v>
      </c>
      <c r="Q21" s="95">
        <v>1</v>
      </c>
      <c r="R21" s="93">
        <v>1</v>
      </c>
      <c r="S21" s="95">
        <v>1</v>
      </c>
      <c r="T21" s="95">
        <v>1</v>
      </c>
      <c r="U21" s="93">
        <v>1</v>
      </c>
      <c r="V21" s="95">
        <v>1</v>
      </c>
      <c r="W21" s="95">
        <v>1</v>
      </c>
      <c r="X21" s="95">
        <v>1</v>
      </c>
      <c r="Y21" s="95"/>
      <c r="Z21" s="25"/>
      <c r="AA21" s="25">
        <f t="shared" si="2"/>
        <v>20</v>
      </c>
      <c r="AB21" s="26">
        <f t="shared" si="3"/>
        <v>100</v>
      </c>
    </row>
    <row r="22" spans="1:28" ht="18">
      <c r="A22" s="87">
        <v>18</v>
      </c>
      <c r="B22" s="21">
        <v>3771</v>
      </c>
      <c r="C22" s="89" t="s">
        <v>178</v>
      </c>
      <c r="D22" s="71"/>
      <c r="E22" s="20">
        <v>1</v>
      </c>
      <c r="F22" s="20">
        <v>1</v>
      </c>
      <c r="G22" s="20">
        <v>1</v>
      </c>
      <c r="H22" s="20">
        <v>1</v>
      </c>
      <c r="I22" s="93">
        <v>1</v>
      </c>
      <c r="J22" s="20">
        <v>1</v>
      </c>
      <c r="K22" s="20">
        <v>1</v>
      </c>
      <c r="L22" s="20">
        <v>1</v>
      </c>
      <c r="M22" s="20">
        <v>1</v>
      </c>
      <c r="N22" s="20">
        <v>1</v>
      </c>
      <c r="O22" s="93">
        <v>1</v>
      </c>
      <c r="P22" s="20">
        <v>1</v>
      </c>
      <c r="Q22" s="20">
        <v>1</v>
      </c>
      <c r="R22" s="93">
        <v>1</v>
      </c>
      <c r="S22" s="20">
        <v>1</v>
      </c>
      <c r="T22" s="20">
        <v>1</v>
      </c>
      <c r="U22" s="93">
        <v>1</v>
      </c>
      <c r="V22" s="20">
        <v>1</v>
      </c>
      <c r="W22" s="20">
        <v>1</v>
      </c>
      <c r="X22" s="20">
        <v>1</v>
      </c>
      <c r="Y22" s="20"/>
      <c r="Z22" s="21"/>
      <c r="AA22" s="21">
        <f t="shared" si="2"/>
        <v>20</v>
      </c>
      <c r="AB22" s="22">
        <f t="shared" si="3"/>
        <v>100</v>
      </c>
    </row>
    <row r="23" spans="1:28" ht="18">
      <c r="A23" s="97">
        <v>19</v>
      </c>
      <c r="B23" s="25">
        <v>3772</v>
      </c>
      <c r="C23" s="96" t="s">
        <v>179</v>
      </c>
      <c r="D23" s="94"/>
      <c r="E23" s="95">
        <v>1</v>
      </c>
      <c r="F23" s="95">
        <v>1</v>
      </c>
      <c r="G23" s="95">
        <v>1</v>
      </c>
      <c r="H23" s="95">
        <v>1</v>
      </c>
      <c r="I23" s="95">
        <v>1</v>
      </c>
      <c r="J23" s="95">
        <v>1</v>
      </c>
      <c r="K23" s="95">
        <v>1</v>
      </c>
      <c r="L23" s="95">
        <v>1</v>
      </c>
      <c r="M23" s="95">
        <v>1</v>
      </c>
      <c r="N23" s="95">
        <v>1</v>
      </c>
      <c r="O23" s="95">
        <v>1</v>
      </c>
      <c r="P23" s="95">
        <v>1</v>
      </c>
      <c r="Q23" s="95">
        <v>1</v>
      </c>
      <c r="R23" s="95">
        <v>1</v>
      </c>
      <c r="S23" s="95">
        <v>1</v>
      </c>
      <c r="T23" s="95">
        <v>1</v>
      </c>
      <c r="U23" s="95">
        <v>1</v>
      </c>
      <c r="V23" s="95">
        <v>1</v>
      </c>
      <c r="W23" s="95">
        <v>1</v>
      </c>
      <c r="X23" s="95">
        <v>1</v>
      </c>
      <c r="Y23" s="95"/>
      <c r="Z23" s="25"/>
      <c r="AA23" s="25">
        <f t="shared" si="2"/>
        <v>20</v>
      </c>
      <c r="AB23" s="26">
        <f t="shared" si="3"/>
        <v>100</v>
      </c>
    </row>
    <row r="24" spans="1:28" ht="18">
      <c r="A24" s="87">
        <v>20</v>
      </c>
      <c r="B24" s="21">
        <v>3545</v>
      </c>
      <c r="C24" s="89" t="s">
        <v>173</v>
      </c>
      <c r="D24" s="71"/>
      <c r="E24" s="20">
        <v>1</v>
      </c>
      <c r="F24" s="20">
        <v>1</v>
      </c>
      <c r="G24" s="20">
        <v>1</v>
      </c>
      <c r="H24" s="20">
        <v>1</v>
      </c>
      <c r="I24" s="20">
        <v>1</v>
      </c>
      <c r="J24" s="20">
        <v>1</v>
      </c>
      <c r="K24" s="20">
        <v>1</v>
      </c>
      <c r="L24" s="20">
        <v>1</v>
      </c>
      <c r="M24" s="20">
        <v>1</v>
      </c>
      <c r="N24" s="20">
        <v>1</v>
      </c>
      <c r="O24" s="20">
        <v>1</v>
      </c>
      <c r="P24" s="20">
        <v>1</v>
      </c>
      <c r="Q24" s="20">
        <v>1</v>
      </c>
      <c r="R24" s="20">
        <v>1</v>
      </c>
      <c r="S24" s="20">
        <v>1</v>
      </c>
      <c r="T24" s="20">
        <v>1</v>
      </c>
      <c r="U24" s="20">
        <v>1</v>
      </c>
      <c r="V24" s="20">
        <v>1</v>
      </c>
      <c r="W24" s="20">
        <v>1</v>
      </c>
      <c r="X24" s="20">
        <v>1</v>
      </c>
      <c r="Y24" s="20"/>
      <c r="Z24" s="21"/>
      <c r="AA24" s="21">
        <f t="shared" si="2"/>
        <v>20</v>
      </c>
      <c r="AB24" s="22">
        <f t="shared" si="3"/>
        <v>100</v>
      </c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</sheetData>
  <sheetProtection/>
  <mergeCells count="7">
    <mergeCell ref="A1:AB1"/>
    <mergeCell ref="A2:AB2"/>
    <mergeCell ref="A3:A4"/>
    <mergeCell ref="B3:B4"/>
    <mergeCell ref="C3:C4"/>
    <mergeCell ref="AA3:AA4"/>
    <mergeCell ref="AB3:AB4"/>
  </mergeCells>
  <printOptions/>
  <pageMargins left="0.984251968503937" right="0.1968503937007874" top="0.3937007874015748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view="pageLayout" workbookViewId="0" topLeftCell="A7">
      <selection activeCell="L21" sqref="L21"/>
    </sheetView>
  </sheetViews>
  <sheetFormatPr defaultColWidth="8.7109375" defaultRowHeight="12.75"/>
  <cols>
    <col min="1" max="1" width="3.28125" style="102" customWidth="1"/>
    <col min="2" max="2" width="5.00390625" style="50" customWidth="1"/>
    <col min="3" max="3" width="25.421875" style="41" customWidth="1"/>
    <col min="4" max="6" width="5.00390625" style="41" bestFit="1" customWidth="1"/>
    <col min="7" max="7" width="5.00390625" style="51" bestFit="1" customWidth="1"/>
    <col min="8" max="9" width="2.421875" style="41" customWidth="1"/>
    <col min="10" max="10" width="5.28125" style="52" customWidth="1"/>
    <col min="11" max="11" width="3.7109375" style="52" customWidth="1"/>
    <col min="12" max="12" width="5.00390625" style="52" customWidth="1"/>
    <col min="13" max="13" width="5.28125" style="52" customWidth="1"/>
    <col min="14" max="14" width="6.57421875" style="53" bestFit="1" customWidth="1"/>
    <col min="15" max="15" width="2.7109375" style="48" customWidth="1"/>
    <col min="16" max="16" width="3.00390625" style="53" customWidth="1"/>
    <col min="17" max="24" width="2.7109375" style="41" customWidth="1"/>
    <col min="25" max="16384" width="8.7109375" style="41" customWidth="1"/>
  </cols>
  <sheetData>
    <row r="1" spans="1:16" ht="21">
      <c r="A1" s="238" t="s">
        <v>21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40"/>
    </row>
    <row r="2" spans="1:16" ht="18">
      <c r="A2" s="241" t="s">
        <v>180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3"/>
    </row>
    <row r="3" spans="1:16" ht="19.5" customHeight="1">
      <c r="A3" s="246" t="s">
        <v>6</v>
      </c>
      <c r="B3" s="247" t="s">
        <v>7</v>
      </c>
      <c r="C3" s="248" t="s">
        <v>4</v>
      </c>
      <c r="D3" s="230" t="s">
        <v>131</v>
      </c>
      <c r="E3" s="231"/>
      <c r="F3" s="231"/>
      <c r="G3" s="231"/>
      <c r="H3" s="231"/>
      <c r="I3" s="231"/>
      <c r="J3" s="237" t="s">
        <v>20</v>
      </c>
      <c r="K3" s="237"/>
      <c r="L3" s="237"/>
      <c r="M3" s="237"/>
      <c r="N3" s="237"/>
      <c r="O3" s="237"/>
      <c r="P3" s="237"/>
    </row>
    <row r="4" spans="1:16" ht="19.5" customHeight="1">
      <c r="A4" s="246"/>
      <c r="B4" s="247"/>
      <c r="C4" s="248"/>
      <c r="D4" s="232" t="s">
        <v>56</v>
      </c>
      <c r="E4" s="233"/>
      <c r="F4" s="233"/>
      <c r="G4" s="233"/>
      <c r="H4" s="233"/>
      <c r="I4" s="233"/>
      <c r="J4" s="234" t="s">
        <v>23</v>
      </c>
      <c r="K4" s="234"/>
      <c r="L4" s="234" t="s">
        <v>104</v>
      </c>
      <c r="M4" s="144"/>
      <c r="N4" s="234" t="s">
        <v>8</v>
      </c>
      <c r="O4" s="244"/>
      <c r="P4" s="245" t="s">
        <v>24</v>
      </c>
    </row>
    <row r="5" spans="1:16" ht="68.25" customHeight="1">
      <c r="A5" s="246"/>
      <c r="B5" s="247"/>
      <c r="C5" s="248"/>
      <c r="D5" s="32" t="s">
        <v>115</v>
      </c>
      <c r="E5" s="33"/>
      <c r="F5" s="33" t="s">
        <v>132</v>
      </c>
      <c r="G5" s="33"/>
      <c r="H5" s="33"/>
      <c r="I5" s="33"/>
      <c r="J5" s="235"/>
      <c r="K5" s="235"/>
      <c r="L5" s="235"/>
      <c r="M5" s="145"/>
      <c r="N5" s="235"/>
      <c r="O5" s="244"/>
      <c r="P5" s="245"/>
    </row>
    <row r="6" spans="1:16" ht="18">
      <c r="A6" s="246"/>
      <c r="B6" s="247"/>
      <c r="C6" s="249"/>
      <c r="D6" s="35"/>
      <c r="E6" s="36"/>
      <c r="F6" s="36" t="s">
        <v>116</v>
      </c>
      <c r="G6" s="35"/>
      <c r="H6" s="36"/>
      <c r="I6" s="36"/>
      <c r="J6" s="236"/>
      <c r="K6" s="37"/>
      <c r="L6" s="236" t="s">
        <v>22</v>
      </c>
      <c r="M6" s="37"/>
      <c r="N6" s="236" t="s">
        <v>22</v>
      </c>
      <c r="O6" s="244"/>
      <c r="P6" s="245" t="s">
        <v>22</v>
      </c>
    </row>
    <row r="7" spans="1:16" ht="21">
      <c r="A7" s="152"/>
      <c r="B7" s="33"/>
      <c r="C7" s="153"/>
      <c r="D7" s="35">
        <v>20</v>
      </c>
      <c r="E7" s="35"/>
      <c r="F7" s="35">
        <v>15</v>
      </c>
      <c r="G7" s="35"/>
      <c r="H7" s="35"/>
      <c r="I7" s="35"/>
      <c r="J7" s="54">
        <f>SUM(D7:I7)</f>
        <v>35</v>
      </c>
      <c r="K7" s="54"/>
      <c r="L7" s="54">
        <v>15</v>
      </c>
      <c r="M7" s="54"/>
      <c r="N7" s="54">
        <f>SUM(J7:L7)</f>
        <v>50</v>
      </c>
      <c r="O7" s="31"/>
      <c r="P7" s="55"/>
    </row>
    <row r="8" spans="1:16" ht="19.5" customHeight="1">
      <c r="A8" s="155">
        <v>1</v>
      </c>
      <c r="B8" s="156">
        <v>3533</v>
      </c>
      <c r="C8" s="157" t="s">
        <v>160</v>
      </c>
      <c r="D8" s="158">
        <f>'เวลาเรียน(ภาคเรียน1)'!AA5-2</f>
        <v>17</v>
      </c>
      <c r="E8" s="158"/>
      <c r="F8" s="158">
        <v>12</v>
      </c>
      <c r="G8" s="158"/>
      <c r="H8" s="159"/>
      <c r="I8" s="160"/>
      <c r="J8" s="158">
        <f aca="true" t="shared" si="0" ref="J8:J27">SUM(D8:I8)</f>
        <v>29</v>
      </c>
      <c r="K8" s="158"/>
      <c r="L8" s="158">
        <v>11</v>
      </c>
      <c r="M8" s="158"/>
      <c r="N8" s="158">
        <f aca="true" t="shared" si="1" ref="N8:N27">SUM(J8:L8)</f>
        <v>40</v>
      </c>
      <c r="O8" s="161"/>
      <c r="P8" s="162"/>
    </row>
    <row r="9" spans="1:16" ht="19.5" customHeight="1">
      <c r="A9" s="86">
        <v>2</v>
      </c>
      <c r="B9" s="87">
        <v>3534</v>
      </c>
      <c r="C9" s="154" t="s">
        <v>161</v>
      </c>
      <c r="D9" s="35">
        <f>'เวลาเรียน(ภาคเรียน1)'!AA6-2</f>
        <v>17</v>
      </c>
      <c r="E9" s="35"/>
      <c r="F9" s="35">
        <v>12</v>
      </c>
      <c r="G9" s="35"/>
      <c r="H9" s="38"/>
      <c r="I9" s="36"/>
      <c r="J9" s="35">
        <f t="shared" si="0"/>
        <v>29</v>
      </c>
      <c r="K9" s="35"/>
      <c r="L9" s="35">
        <v>8</v>
      </c>
      <c r="M9" s="35"/>
      <c r="N9" s="35">
        <f t="shared" si="1"/>
        <v>37</v>
      </c>
      <c r="O9" s="39"/>
      <c r="P9" s="40"/>
    </row>
    <row r="10" spans="1:16" ht="19.5" customHeight="1">
      <c r="A10" s="155">
        <v>3</v>
      </c>
      <c r="B10" s="156">
        <v>3535</v>
      </c>
      <c r="C10" s="157" t="s">
        <v>162</v>
      </c>
      <c r="D10" s="158">
        <f>'เวลาเรียน(ภาคเรียน1)'!AA7-2</f>
        <v>17</v>
      </c>
      <c r="E10" s="158"/>
      <c r="F10" s="158">
        <v>12</v>
      </c>
      <c r="G10" s="158"/>
      <c r="H10" s="159"/>
      <c r="I10" s="160"/>
      <c r="J10" s="158">
        <f t="shared" si="0"/>
        <v>29</v>
      </c>
      <c r="K10" s="158"/>
      <c r="L10" s="158">
        <v>11</v>
      </c>
      <c r="M10" s="158"/>
      <c r="N10" s="158">
        <f t="shared" si="1"/>
        <v>40</v>
      </c>
      <c r="O10" s="161"/>
      <c r="P10" s="162"/>
    </row>
    <row r="11" spans="1:16" ht="19.5" customHeight="1">
      <c r="A11" s="86">
        <v>4</v>
      </c>
      <c r="B11" s="87">
        <v>3536</v>
      </c>
      <c r="C11" s="154" t="s">
        <v>163</v>
      </c>
      <c r="D11" s="35">
        <f>'เวลาเรียน(ภาคเรียน1)'!AA8-2</f>
        <v>18</v>
      </c>
      <c r="E11" s="35"/>
      <c r="F11" s="35">
        <v>12</v>
      </c>
      <c r="G11" s="35"/>
      <c r="H11" s="38"/>
      <c r="I11" s="36"/>
      <c r="J11" s="35">
        <f t="shared" si="0"/>
        <v>30</v>
      </c>
      <c r="K11" s="35"/>
      <c r="L11" s="35">
        <v>11</v>
      </c>
      <c r="M11" s="35"/>
      <c r="N11" s="35">
        <f t="shared" si="1"/>
        <v>41</v>
      </c>
      <c r="O11" s="39"/>
      <c r="P11" s="40"/>
    </row>
    <row r="12" spans="1:16" ht="19.5" customHeight="1">
      <c r="A12" s="155">
        <v>5</v>
      </c>
      <c r="B12" s="156">
        <v>3537</v>
      </c>
      <c r="C12" s="157" t="s">
        <v>164</v>
      </c>
      <c r="D12" s="158">
        <f>'เวลาเรียน(ภาคเรียน1)'!AA9-2</f>
        <v>17</v>
      </c>
      <c r="E12" s="158"/>
      <c r="F12" s="158">
        <v>13</v>
      </c>
      <c r="G12" s="158"/>
      <c r="H12" s="159"/>
      <c r="I12" s="160"/>
      <c r="J12" s="158">
        <f t="shared" si="0"/>
        <v>30</v>
      </c>
      <c r="K12" s="158"/>
      <c r="L12" s="158">
        <v>13</v>
      </c>
      <c r="M12" s="158"/>
      <c r="N12" s="158">
        <f t="shared" si="1"/>
        <v>43</v>
      </c>
      <c r="O12" s="161"/>
      <c r="P12" s="162"/>
    </row>
    <row r="13" spans="1:16" ht="19.5" customHeight="1">
      <c r="A13" s="86">
        <v>6</v>
      </c>
      <c r="B13" s="87">
        <v>3538</v>
      </c>
      <c r="C13" s="154" t="s">
        <v>165</v>
      </c>
      <c r="D13" s="35">
        <f>'เวลาเรียน(ภาคเรียน1)'!AA10-2</f>
        <v>17</v>
      </c>
      <c r="E13" s="35"/>
      <c r="F13" s="35">
        <v>13</v>
      </c>
      <c r="G13" s="35"/>
      <c r="H13" s="38"/>
      <c r="I13" s="36"/>
      <c r="J13" s="35">
        <f t="shared" si="0"/>
        <v>30</v>
      </c>
      <c r="K13" s="35"/>
      <c r="L13" s="35">
        <v>9</v>
      </c>
      <c r="M13" s="35"/>
      <c r="N13" s="35">
        <f t="shared" si="1"/>
        <v>39</v>
      </c>
      <c r="O13" s="39"/>
      <c r="P13" s="40"/>
    </row>
    <row r="14" spans="1:16" ht="19.5" customHeight="1">
      <c r="A14" s="155">
        <v>7</v>
      </c>
      <c r="B14" s="156">
        <v>3766</v>
      </c>
      <c r="C14" s="157" t="s">
        <v>166</v>
      </c>
      <c r="D14" s="158">
        <f>'เวลาเรียน(ภาคเรียน1)'!AA11-2</f>
        <v>17</v>
      </c>
      <c r="E14" s="158"/>
      <c r="F14" s="158">
        <v>14</v>
      </c>
      <c r="G14" s="158"/>
      <c r="H14" s="159"/>
      <c r="I14" s="160"/>
      <c r="J14" s="158">
        <f t="shared" si="0"/>
        <v>31</v>
      </c>
      <c r="K14" s="158"/>
      <c r="L14" s="158">
        <v>13</v>
      </c>
      <c r="M14" s="158"/>
      <c r="N14" s="158">
        <f t="shared" si="1"/>
        <v>44</v>
      </c>
      <c r="O14" s="161"/>
      <c r="P14" s="162"/>
    </row>
    <row r="15" spans="1:16" ht="19.5" customHeight="1">
      <c r="A15" s="86">
        <v>8</v>
      </c>
      <c r="B15" s="87">
        <v>3816</v>
      </c>
      <c r="C15" s="154" t="s">
        <v>167</v>
      </c>
      <c r="D15" s="35">
        <f>'เวลาเรียน(ภาคเรียน1)'!AA12-2</f>
        <v>16</v>
      </c>
      <c r="E15" s="35"/>
      <c r="F15" s="35">
        <v>14</v>
      </c>
      <c r="G15" s="35"/>
      <c r="H15" s="38"/>
      <c r="I15" s="36"/>
      <c r="J15" s="35">
        <f t="shared" si="0"/>
        <v>30</v>
      </c>
      <c r="K15" s="35"/>
      <c r="L15" s="35">
        <v>14</v>
      </c>
      <c r="M15" s="35"/>
      <c r="N15" s="35">
        <f t="shared" si="1"/>
        <v>44</v>
      </c>
      <c r="O15" s="39"/>
      <c r="P15" s="40"/>
    </row>
    <row r="16" spans="1:16" ht="19.5" customHeight="1">
      <c r="A16" s="155">
        <v>9</v>
      </c>
      <c r="B16" s="156">
        <v>3856</v>
      </c>
      <c r="C16" s="157" t="s">
        <v>168</v>
      </c>
      <c r="D16" s="158">
        <f>'เวลาเรียน(ภาคเรียน1)'!AA13-2</f>
        <v>16</v>
      </c>
      <c r="E16" s="158"/>
      <c r="F16" s="158">
        <v>12</v>
      </c>
      <c r="G16" s="158"/>
      <c r="H16" s="159"/>
      <c r="I16" s="160"/>
      <c r="J16" s="158">
        <f t="shared" si="0"/>
        <v>28</v>
      </c>
      <c r="K16" s="158"/>
      <c r="L16" s="158">
        <v>9</v>
      </c>
      <c r="M16" s="158"/>
      <c r="N16" s="158">
        <f t="shared" si="1"/>
        <v>37</v>
      </c>
      <c r="O16" s="161"/>
      <c r="P16" s="162"/>
    </row>
    <row r="17" spans="1:16" ht="19.5" customHeight="1">
      <c r="A17" s="86">
        <v>10</v>
      </c>
      <c r="B17" s="87">
        <v>3874</v>
      </c>
      <c r="C17" s="154" t="s">
        <v>169</v>
      </c>
      <c r="D17" s="35">
        <f>'เวลาเรียน(ภาคเรียน1)'!AA14-2</f>
        <v>17</v>
      </c>
      <c r="E17" s="35"/>
      <c r="F17" s="35">
        <v>12</v>
      </c>
      <c r="G17" s="35"/>
      <c r="H17" s="38"/>
      <c r="I17" s="36"/>
      <c r="J17" s="35">
        <f t="shared" si="0"/>
        <v>29</v>
      </c>
      <c r="K17" s="35"/>
      <c r="L17" s="35">
        <v>9</v>
      </c>
      <c r="M17" s="35"/>
      <c r="N17" s="35">
        <f t="shared" si="1"/>
        <v>38</v>
      </c>
      <c r="O17" s="39"/>
      <c r="P17" s="40"/>
    </row>
    <row r="18" spans="1:16" ht="19.5" customHeight="1">
      <c r="A18" s="155">
        <v>11</v>
      </c>
      <c r="B18" s="156">
        <v>3357</v>
      </c>
      <c r="C18" s="157" t="s">
        <v>170</v>
      </c>
      <c r="D18" s="158">
        <f>'เวลาเรียน(ภาคเรียน1)'!AA15-2</f>
        <v>9</v>
      </c>
      <c r="E18" s="158"/>
      <c r="F18" s="158">
        <v>14</v>
      </c>
      <c r="G18" s="158"/>
      <c r="H18" s="159"/>
      <c r="I18" s="160"/>
      <c r="J18" s="158">
        <f t="shared" si="0"/>
        <v>23</v>
      </c>
      <c r="K18" s="158"/>
      <c r="L18" s="158">
        <v>8</v>
      </c>
      <c r="M18" s="158"/>
      <c r="N18" s="158">
        <f t="shared" si="1"/>
        <v>31</v>
      </c>
      <c r="O18" s="161"/>
      <c r="P18" s="162"/>
    </row>
    <row r="19" spans="1:16" ht="19.5" customHeight="1">
      <c r="A19" s="86">
        <v>12</v>
      </c>
      <c r="B19" s="87">
        <v>3541</v>
      </c>
      <c r="C19" s="154" t="s">
        <v>171</v>
      </c>
      <c r="D19" s="35">
        <f>'เวลาเรียน(ภาคเรียน1)'!AA16-2</f>
        <v>16</v>
      </c>
      <c r="E19" s="35"/>
      <c r="F19" s="35">
        <v>12</v>
      </c>
      <c r="G19" s="35"/>
      <c r="H19" s="38"/>
      <c r="I19" s="36"/>
      <c r="J19" s="35">
        <f t="shared" si="0"/>
        <v>28</v>
      </c>
      <c r="K19" s="35"/>
      <c r="L19" s="35">
        <v>9</v>
      </c>
      <c r="M19" s="35"/>
      <c r="N19" s="35">
        <f t="shared" si="1"/>
        <v>37</v>
      </c>
      <c r="O19" s="39"/>
      <c r="P19" s="40"/>
    </row>
    <row r="20" spans="1:16" ht="19.5" customHeight="1">
      <c r="A20" s="155">
        <v>13</v>
      </c>
      <c r="B20" s="156">
        <v>3544</v>
      </c>
      <c r="C20" s="157" t="s">
        <v>172</v>
      </c>
      <c r="D20" s="158">
        <f>'เวลาเรียน(ภาคเรียน1)'!AA17-2</f>
        <v>17</v>
      </c>
      <c r="E20" s="158"/>
      <c r="F20" s="158">
        <v>12</v>
      </c>
      <c r="G20" s="158"/>
      <c r="H20" s="159"/>
      <c r="I20" s="160"/>
      <c r="J20" s="158">
        <f t="shared" si="0"/>
        <v>29</v>
      </c>
      <c r="K20" s="158"/>
      <c r="L20" s="170">
        <v>6</v>
      </c>
      <c r="M20" s="170"/>
      <c r="N20" s="158">
        <f t="shared" si="1"/>
        <v>35</v>
      </c>
      <c r="O20" s="161"/>
      <c r="P20" s="162"/>
    </row>
    <row r="21" spans="1:16" ht="19.5" customHeight="1">
      <c r="A21" s="86">
        <v>14</v>
      </c>
      <c r="B21" s="87">
        <v>3547</v>
      </c>
      <c r="C21" s="154" t="s">
        <v>174</v>
      </c>
      <c r="D21" s="35">
        <f>'เวลาเรียน(ภาคเรียน1)'!AA18-2</f>
        <v>17</v>
      </c>
      <c r="E21" s="35"/>
      <c r="F21" s="35">
        <v>13</v>
      </c>
      <c r="G21" s="35"/>
      <c r="H21" s="36"/>
      <c r="I21" s="36"/>
      <c r="J21" s="35">
        <f t="shared" si="0"/>
        <v>30</v>
      </c>
      <c r="K21" s="35"/>
      <c r="L21" s="35">
        <v>11</v>
      </c>
      <c r="M21" s="35"/>
      <c r="N21" s="35">
        <f t="shared" si="1"/>
        <v>41</v>
      </c>
      <c r="O21" s="39"/>
      <c r="P21" s="40"/>
    </row>
    <row r="22" spans="1:16" ht="19.5" customHeight="1">
      <c r="A22" s="155">
        <v>15</v>
      </c>
      <c r="B22" s="156">
        <v>3550</v>
      </c>
      <c r="C22" s="157" t="s">
        <v>175</v>
      </c>
      <c r="D22" s="158">
        <f>'เวลาเรียน(ภาคเรียน1)'!AA19-2</f>
        <v>16</v>
      </c>
      <c r="E22" s="158"/>
      <c r="F22" s="158">
        <v>13</v>
      </c>
      <c r="G22" s="158"/>
      <c r="H22" s="160"/>
      <c r="I22" s="160"/>
      <c r="J22" s="158">
        <f t="shared" si="0"/>
        <v>29</v>
      </c>
      <c r="K22" s="158"/>
      <c r="L22" s="158">
        <v>8</v>
      </c>
      <c r="M22" s="158"/>
      <c r="N22" s="158">
        <f t="shared" si="1"/>
        <v>37</v>
      </c>
      <c r="O22" s="161"/>
      <c r="P22" s="162"/>
    </row>
    <row r="23" spans="1:16" ht="19.5" customHeight="1">
      <c r="A23" s="86">
        <v>16</v>
      </c>
      <c r="B23" s="87">
        <v>3765</v>
      </c>
      <c r="C23" s="154" t="s">
        <v>176</v>
      </c>
      <c r="D23" s="35">
        <f>'เวลาเรียน(ภาคเรียน1)'!AA20-2</f>
        <v>18</v>
      </c>
      <c r="E23" s="35"/>
      <c r="F23" s="35">
        <v>13</v>
      </c>
      <c r="G23" s="35"/>
      <c r="H23" s="36"/>
      <c r="I23" s="36"/>
      <c r="J23" s="35">
        <f t="shared" si="0"/>
        <v>31</v>
      </c>
      <c r="K23" s="35"/>
      <c r="L23" s="85">
        <v>8</v>
      </c>
      <c r="M23" s="85"/>
      <c r="N23" s="35">
        <f t="shared" si="1"/>
        <v>39</v>
      </c>
      <c r="O23" s="39"/>
      <c r="P23" s="40"/>
    </row>
    <row r="24" spans="1:16" ht="19.5" customHeight="1">
      <c r="A24" s="155">
        <v>17</v>
      </c>
      <c r="B24" s="156">
        <v>3770</v>
      </c>
      <c r="C24" s="157" t="s">
        <v>177</v>
      </c>
      <c r="D24" s="158">
        <f>'เวลาเรียน(ภาคเรียน1)'!AA21-2</f>
        <v>18</v>
      </c>
      <c r="E24" s="158"/>
      <c r="F24" s="158">
        <v>13</v>
      </c>
      <c r="G24" s="158"/>
      <c r="H24" s="160"/>
      <c r="I24" s="160"/>
      <c r="J24" s="158">
        <f t="shared" si="0"/>
        <v>31</v>
      </c>
      <c r="K24" s="158"/>
      <c r="L24" s="158">
        <v>9</v>
      </c>
      <c r="M24" s="158"/>
      <c r="N24" s="158">
        <f t="shared" si="1"/>
        <v>40</v>
      </c>
      <c r="O24" s="161"/>
      <c r="P24" s="162"/>
    </row>
    <row r="25" spans="1:16" ht="19.5" customHeight="1">
      <c r="A25" s="86">
        <v>18</v>
      </c>
      <c r="B25" s="87">
        <v>3771</v>
      </c>
      <c r="C25" s="154" t="s">
        <v>178</v>
      </c>
      <c r="D25" s="35">
        <f>'เวลาเรียน(ภาคเรียน1)'!AA22-2</f>
        <v>18</v>
      </c>
      <c r="E25" s="35"/>
      <c r="F25" s="35">
        <v>13</v>
      </c>
      <c r="G25" s="35"/>
      <c r="H25" s="36"/>
      <c r="I25" s="36"/>
      <c r="J25" s="35">
        <f t="shared" si="0"/>
        <v>31</v>
      </c>
      <c r="K25" s="35"/>
      <c r="L25" s="35">
        <v>8</v>
      </c>
      <c r="M25" s="35"/>
      <c r="N25" s="35">
        <f t="shared" si="1"/>
        <v>39</v>
      </c>
      <c r="O25" s="39"/>
      <c r="P25" s="40"/>
    </row>
    <row r="26" spans="1:16" ht="19.5" customHeight="1">
      <c r="A26" s="155">
        <v>19</v>
      </c>
      <c r="B26" s="156">
        <v>3772</v>
      </c>
      <c r="C26" s="157" t="s">
        <v>179</v>
      </c>
      <c r="D26" s="158">
        <f>'เวลาเรียน(ภาคเรียน1)'!AA23-2</f>
        <v>18</v>
      </c>
      <c r="E26" s="158"/>
      <c r="F26" s="158">
        <v>12</v>
      </c>
      <c r="G26" s="158"/>
      <c r="H26" s="160"/>
      <c r="I26" s="160"/>
      <c r="J26" s="158">
        <f t="shared" si="0"/>
        <v>30</v>
      </c>
      <c r="K26" s="158"/>
      <c r="L26" s="170">
        <v>8</v>
      </c>
      <c r="M26" s="170"/>
      <c r="N26" s="158">
        <f t="shared" si="1"/>
        <v>38</v>
      </c>
      <c r="O26" s="161"/>
      <c r="P26" s="162"/>
    </row>
    <row r="27" spans="1:16" ht="19.5" customHeight="1">
      <c r="A27" s="86">
        <v>20</v>
      </c>
      <c r="B27" s="87">
        <v>3545</v>
      </c>
      <c r="C27" s="154" t="s">
        <v>173</v>
      </c>
      <c r="D27" s="35">
        <f>'เวลาเรียน(ภาคเรียน1)'!AA24-2</f>
        <v>17</v>
      </c>
      <c r="E27" s="35"/>
      <c r="F27" s="35">
        <v>14</v>
      </c>
      <c r="G27" s="35"/>
      <c r="H27" s="36"/>
      <c r="I27" s="36"/>
      <c r="J27" s="35">
        <f t="shared" si="0"/>
        <v>31</v>
      </c>
      <c r="K27" s="35"/>
      <c r="L27" s="35">
        <v>11</v>
      </c>
      <c r="M27" s="35"/>
      <c r="N27" s="35">
        <f t="shared" si="1"/>
        <v>42</v>
      </c>
      <c r="O27" s="39"/>
      <c r="P27" s="40"/>
    </row>
    <row r="28" spans="1:16" ht="19.5" customHeight="1">
      <c r="A28" s="100"/>
      <c r="B28" s="76"/>
      <c r="C28" s="77"/>
      <c r="D28" s="78"/>
      <c r="E28" s="79"/>
      <c r="F28" s="78"/>
      <c r="G28" s="78"/>
      <c r="H28" s="80"/>
      <c r="I28" s="81"/>
      <c r="J28" s="78"/>
      <c r="K28" s="78"/>
      <c r="L28" s="78"/>
      <c r="M28" s="78"/>
      <c r="N28" s="78"/>
      <c r="O28" s="82"/>
      <c r="P28" s="83"/>
    </row>
    <row r="29" spans="1:16" s="49" customFormat="1" ht="18" customHeight="1">
      <c r="A29" s="101"/>
      <c r="B29" s="42"/>
      <c r="C29" s="43"/>
      <c r="D29" s="44"/>
      <c r="E29" s="44"/>
      <c r="F29" s="44"/>
      <c r="G29" s="45"/>
      <c r="H29" s="44"/>
      <c r="I29" s="44"/>
      <c r="J29" s="46"/>
      <c r="K29" s="46"/>
      <c r="L29" s="46"/>
      <c r="M29" s="46"/>
      <c r="N29" s="47"/>
      <c r="O29" s="48"/>
      <c r="P29" s="47"/>
    </row>
    <row r="30" spans="1:16" s="49" customFormat="1" ht="19.5" customHeight="1">
      <c r="A30" s="84"/>
      <c r="B30" s="42"/>
      <c r="C30" s="228" t="s">
        <v>120</v>
      </c>
      <c r="D30" s="228"/>
      <c r="E30" s="228"/>
      <c r="F30" s="146"/>
      <c r="G30" s="147"/>
      <c r="H30" s="229" t="s">
        <v>111</v>
      </c>
      <c r="I30" s="229"/>
      <c r="J30" s="229"/>
      <c r="K30" s="229"/>
      <c r="L30" s="229"/>
      <c r="M30" s="229"/>
      <c r="N30" s="229"/>
      <c r="O30" s="229"/>
      <c r="P30" s="47"/>
    </row>
    <row r="31" spans="1:16" s="49" customFormat="1" ht="21">
      <c r="A31" s="84"/>
      <c r="B31" s="42"/>
      <c r="C31" s="228" t="s">
        <v>117</v>
      </c>
      <c r="D31" s="228"/>
      <c r="E31" s="228"/>
      <c r="F31" s="146"/>
      <c r="G31" s="147"/>
      <c r="H31" s="229" t="s">
        <v>182</v>
      </c>
      <c r="I31" s="229"/>
      <c r="J31" s="229"/>
      <c r="K31" s="229"/>
      <c r="L31" s="229"/>
      <c r="M31" s="229"/>
      <c r="N31" s="229"/>
      <c r="O31" s="229"/>
      <c r="P31" s="47"/>
    </row>
    <row r="32" spans="1:16" s="49" customFormat="1" ht="20.25" customHeight="1">
      <c r="A32" s="84"/>
      <c r="B32" s="42"/>
      <c r="C32" s="228" t="s">
        <v>118</v>
      </c>
      <c r="D32" s="228"/>
      <c r="E32" s="228"/>
      <c r="F32" s="146"/>
      <c r="G32" s="147"/>
      <c r="H32" s="229" t="s">
        <v>119</v>
      </c>
      <c r="I32" s="229"/>
      <c r="J32" s="229"/>
      <c r="K32" s="229"/>
      <c r="L32" s="229"/>
      <c r="M32" s="229"/>
      <c r="N32" s="229"/>
      <c r="O32" s="229"/>
      <c r="P32" s="47"/>
    </row>
    <row r="33" spans="1:16" s="49" customFormat="1" ht="15" customHeight="1">
      <c r="A33" s="101"/>
      <c r="B33" s="42"/>
      <c r="C33" s="59"/>
      <c r="D33" s="44"/>
      <c r="E33" s="44"/>
      <c r="F33" s="44"/>
      <c r="G33" s="45"/>
      <c r="H33" s="44"/>
      <c r="I33" s="44"/>
      <c r="J33" s="46"/>
      <c r="K33" s="46"/>
      <c r="L33" s="46"/>
      <c r="M33" s="46"/>
      <c r="N33" s="47"/>
      <c r="O33" s="48"/>
      <c r="P33" s="47"/>
    </row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</sheetData>
  <sheetProtection/>
  <mergeCells count="20">
    <mergeCell ref="J3:P3"/>
    <mergeCell ref="A1:P1"/>
    <mergeCell ref="A2:P2"/>
    <mergeCell ref="L4:L6"/>
    <mergeCell ref="N4:N6"/>
    <mergeCell ref="O4:O6"/>
    <mergeCell ref="P4:P6"/>
    <mergeCell ref="A3:A6"/>
    <mergeCell ref="B3:B6"/>
    <mergeCell ref="C3:C6"/>
    <mergeCell ref="C32:E32"/>
    <mergeCell ref="H30:O30"/>
    <mergeCell ref="H31:O31"/>
    <mergeCell ref="H32:O32"/>
    <mergeCell ref="D3:I3"/>
    <mergeCell ref="D4:I4"/>
    <mergeCell ref="J4:J6"/>
    <mergeCell ref="K4:K5"/>
    <mergeCell ref="C31:E31"/>
    <mergeCell ref="C30:E30"/>
  </mergeCells>
  <printOptions/>
  <pageMargins left="0.984251968503937" right="0.1968503937007874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view="pageLayout" zoomScale="85" zoomScalePageLayoutView="85" workbookViewId="0" topLeftCell="A1">
      <selection activeCell="G20" sqref="G20"/>
    </sheetView>
  </sheetViews>
  <sheetFormatPr defaultColWidth="8.7109375" defaultRowHeight="12.75"/>
  <cols>
    <col min="1" max="1" width="3.28125" style="102" customWidth="1"/>
    <col min="2" max="2" width="5.00390625" style="50" customWidth="1"/>
    <col min="3" max="3" width="21.00390625" style="41" customWidth="1"/>
    <col min="4" max="6" width="5.00390625" style="41" bestFit="1" customWidth="1"/>
    <col min="7" max="7" width="5.00390625" style="51" bestFit="1" customWidth="1"/>
    <col min="8" max="8" width="4.7109375" style="41" bestFit="1" customWidth="1"/>
    <col min="9" max="9" width="2.421875" style="41" customWidth="1"/>
    <col min="10" max="10" width="5.28125" style="52" customWidth="1"/>
    <col min="11" max="11" width="7.00390625" style="52" customWidth="1"/>
    <col min="12" max="12" width="5.00390625" style="52" customWidth="1"/>
    <col min="13" max="13" width="6.57421875" style="53" bestFit="1" customWidth="1"/>
    <col min="14" max="14" width="6.7109375" style="48" customWidth="1"/>
    <col min="15" max="15" width="3.00390625" style="53" customWidth="1"/>
    <col min="16" max="23" width="2.7109375" style="41" customWidth="1"/>
    <col min="24" max="16384" width="8.7109375" style="41" customWidth="1"/>
  </cols>
  <sheetData>
    <row r="1" spans="1:15" ht="21">
      <c r="A1" s="238" t="s">
        <v>21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40"/>
    </row>
    <row r="2" spans="1:15" ht="18">
      <c r="A2" s="241" t="s">
        <v>155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3"/>
    </row>
    <row r="3" spans="1:15" ht="19.5" customHeight="1">
      <c r="A3" s="251" t="s">
        <v>6</v>
      </c>
      <c r="B3" s="252" t="s">
        <v>7</v>
      </c>
      <c r="C3" s="253" t="s">
        <v>4</v>
      </c>
      <c r="D3" s="257" t="s">
        <v>56</v>
      </c>
      <c r="E3" s="258"/>
      <c r="F3" s="258"/>
      <c r="G3" s="258"/>
      <c r="H3" s="258"/>
      <c r="I3" s="259"/>
      <c r="J3" s="255" t="s">
        <v>20</v>
      </c>
      <c r="K3" s="255"/>
      <c r="L3" s="255"/>
      <c r="M3" s="255"/>
      <c r="N3" s="255"/>
      <c r="O3" s="255"/>
    </row>
    <row r="4" spans="1:15" ht="19.5" customHeight="1">
      <c r="A4" s="251"/>
      <c r="B4" s="252"/>
      <c r="C4" s="253"/>
      <c r="D4" s="260"/>
      <c r="E4" s="261"/>
      <c r="F4" s="261"/>
      <c r="G4" s="261"/>
      <c r="H4" s="261"/>
      <c r="I4" s="262"/>
      <c r="J4" s="234" t="s">
        <v>23</v>
      </c>
      <c r="K4" s="234"/>
      <c r="L4" s="234" t="s">
        <v>104</v>
      </c>
      <c r="M4" s="234" t="s">
        <v>8</v>
      </c>
      <c r="N4" s="256" t="s">
        <v>152</v>
      </c>
      <c r="O4" s="250" t="s">
        <v>24</v>
      </c>
    </row>
    <row r="5" spans="1:15" ht="68.25" customHeight="1">
      <c r="A5" s="251"/>
      <c r="B5" s="252"/>
      <c r="C5" s="253"/>
      <c r="D5" s="110" t="s">
        <v>115</v>
      </c>
      <c r="E5" s="111" t="s">
        <v>136</v>
      </c>
      <c r="F5" s="112" t="s">
        <v>139</v>
      </c>
      <c r="G5" s="111" t="s">
        <v>140</v>
      </c>
      <c r="H5" s="111" t="s">
        <v>141</v>
      </c>
      <c r="I5" s="33"/>
      <c r="J5" s="235"/>
      <c r="K5" s="235"/>
      <c r="L5" s="235"/>
      <c r="M5" s="235"/>
      <c r="N5" s="256"/>
      <c r="O5" s="250"/>
    </row>
    <row r="6" spans="1:15" ht="18" customHeight="1">
      <c r="A6" s="251"/>
      <c r="B6" s="252"/>
      <c r="C6" s="254"/>
      <c r="D6" s="35"/>
      <c r="E6" s="36"/>
      <c r="F6" s="36" t="s">
        <v>116</v>
      </c>
      <c r="G6" s="36" t="s">
        <v>137</v>
      </c>
      <c r="H6" s="36" t="s">
        <v>138</v>
      </c>
      <c r="I6" s="36"/>
      <c r="J6" s="236"/>
      <c r="K6" s="37"/>
      <c r="L6" s="236" t="s">
        <v>22</v>
      </c>
      <c r="M6" s="236" t="s">
        <v>22</v>
      </c>
      <c r="N6" s="256" t="s">
        <v>22</v>
      </c>
      <c r="O6" s="250" t="s">
        <v>22</v>
      </c>
    </row>
    <row r="7" spans="1:15" ht="21">
      <c r="A7" s="99"/>
      <c r="B7" s="30"/>
      <c r="C7" s="34"/>
      <c r="D7" s="35">
        <v>20</v>
      </c>
      <c r="E7" s="35">
        <v>50</v>
      </c>
      <c r="F7" s="36">
        <v>5</v>
      </c>
      <c r="G7" s="35">
        <v>5</v>
      </c>
      <c r="H7" s="35">
        <v>5</v>
      </c>
      <c r="I7" s="35"/>
      <c r="J7" s="54">
        <f>SUM(D7:I7)</f>
        <v>85</v>
      </c>
      <c r="K7" s="54"/>
      <c r="L7" s="54">
        <v>15</v>
      </c>
      <c r="M7" s="54">
        <f>SUM(J7:L7)</f>
        <v>100</v>
      </c>
      <c r="N7" s="31"/>
      <c r="O7" s="55"/>
    </row>
    <row r="8" spans="1:15" ht="19.5" customHeight="1">
      <c r="A8" s="103">
        <v>1</v>
      </c>
      <c r="B8" s="104">
        <v>3533</v>
      </c>
      <c r="C8" s="105" t="s">
        <v>160</v>
      </c>
      <c r="D8" s="108">
        <f>'เวลาเรียน(ภาคเรียน2)'!AA5-2</f>
        <v>18</v>
      </c>
      <c r="E8" s="108">
        <f>'บันทึกคะแนน(ภาคเรียนที่1)'!N8</f>
        <v>40</v>
      </c>
      <c r="F8" s="108">
        <v>5</v>
      </c>
      <c r="G8" s="108">
        <v>4</v>
      </c>
      <c r="H8" s="109">
        <v>4</v>
      </c>
      <c r="I8" s="73"/>
      <c r="J8" s="108">
        <f>SUM(D8:H8)</f>
        <v>71</v>
      </c>
      <c r="K8" s="108"/>
      <c r="L8" s="108">
        <v>8</v>
      </c>
      <c r="M8" s="108">
        <f>SUM(J8:L8)</f>
        <v>79</v>
      </c>
      <c r="N8" s="106" t="str">
        <f>IF(M8&gt;=80,"4",IF(M8&gt;=75,"3.5",IF(M8&gt;=70,"3",IF(M8&gt;=65,"2.5",IF(M8&gt;=60,"2",IF(M8&gt;=55,"1.5",IF(M8&gt;=50,"1",IF(M8&lt;=49,"0"))))))))</f>
        <v>3.5</v>
      </c>
      <c r="O8" s="107"/>
    </row>
    <row r="9" spans="1:15" ht="19.5" customHeight="1">
      <c r="A9" s="86">
        <v>2</v>
      </c>
      <c r="B9" s="91">
        <v>3534</v>
      </c>
      <c r="C9" s="92" t="s">
        <v>161</v>
      </c>
      <c r="D9" s="35">
        <f>'เวลาเรียน(ภาคเรียน2)'!AA6-2</f>
        <v>18</v>
      </c>
      <c r="E9" s="35">
        <f>'บันทึกคะแนน(ภาคเรียนที่1)'!N9</f>
        <v>37</v>
      </c>
      <c r="F9" s="35">
        <v>5</v>
      </c>
      <c r="G9" s="35">
        <v>4</v>
      </c>
      <c r="H9" s="38">
        <v>4</v>
      </c>
      <c r="I9" s="36"/>
      <c r="J9" s="35">
        <f aca="true" t="shared" si="0" ref="J9:J27">SUM(D9:H9)</f>
        <v>68</v>
      </c>
      <c r="K9" s="35"/>
      <c r="L9" s="35">
        <v>8</v>
      </c>
      <c r="M9" s="35">
        <f aca="true" t="shared" si="1" ref="M9:M27">SUM(J9:L9)</f>
        <v>76</v>
      </c>
      <c r="N9" s="39" t="str">
        <f aca="true" t="shared" si="2" ref="N9:N27">IF(M9&gt;=80,"4",IF(M9&gt;=75,"3.5",IF(M9&gt;=70,"3",IF(M9&gt;=65,"2.5",IF(M9&gt;=60,"2",IF(M9&gt;=55,"1.5",IF(M9&gt;=50,"1",IF(M9&lt;=49,"0"))))))))</f>
        <v>3.5</v>
      </c>
      <c r="O9" s="40"/>
    </row>
    <row r="10" spans="1:15" ht="19.5" customHeight="1">
      <c r="A10" s="103">
        <v>3</v>
      </c>
      <c r="B10" s="104">
        <v>3535</v>
      </c>
      <c r="C10" s="105" t="s">
        <v>162</v>
      </c>
      <c r="D10" s="108">
        <f>'เวลาเรียน(ภาคเรียน2)'!AA7-2</f>
        <v>18</v>
      </c>
      <c r="E10" s="108">
        <f>'บันทึกคะแนน(ภาคเรียนที่1)'!N10</f>
        <v>40</v>
      </c>
      <c r="F10" s="108">
        <v>5</v>
      </c>
      <c r="G10" s="108">
        <v>4</v>
      </c>
      <c r="H10" s="109">
        <v>4</v>
      </c>
      <c r="I10" s="73"/>
      <c r="J10" s="108">
        <f aca="true" t="shared" si="3" ref="J10:J27">SUM(D10:H10)</f>
        <v>71</v>
      </c>
      <c r="K10" s="108"/>
      <c r="L10" s="108">
        <v>8</v>
      </c>
      <c r="M10" s="108">
        <f aca="true" t="shared" si="4" ref="M10:M27">SUM(J10:L10)</f>
        <v>79</v>
      </c>
      <c r="N10" s="106" t="str">
        <f aca="true" t="shared" si="5" ref="N10:N27">IF(M10&gt;=80,"4",IF(M10&gt;=75,"3.5",IF(M10&gt;=70,"3",IF(M10&gt;=65,"2.5",IF(M10&gt;=60,"2",IF(M10&gt;=55,"1.5",IF(M10&gt;=50,"1",IF(M10&lt;=49,"0"))))))))</f>
        <v>3.5</v>
      </c>
      <c r="O10" s="107"/>
    </row>
    <row r="11" spans="1:15" ht="19.5" customHeight="1">
      <c r="A11" s="86">
        <v>4</v>
      </c>
      <c r="B11" s="91">
        <v>3536</v>
      </c>
      <c r="C11" s="92" t="s">
        <v>163</v>
      </c>
      <c r="D11" s="35">
        <f>'เวลาเรียน(ภาคเรียน2)'!AA8-2</f>
        <v>18</v>
      </c>
      <c r="E11" s="35">
        <f>'บันทึกคะแนน(ภาคเรียนที่1)'!N11</f>
        <v>41</v>
      </c>
      <c r="F11" s="35">
        <v>5</v>
      </c>
      <c r="G11" s="35">
        <v>4</v>
      </c>
      <c r="H11" s="38">
        <v>4</v>
      </c>
      <c r="I11" s="36"/>
      <c r="J11" s="35">
        <f t="shared" si="3"/>
        <v>72</v>
      </c>
      <c r="K11" s="35"/>
      <c r="L11" s="35">
        <v>8</v>
      </c>
      <c r="M11" s="35">
        <f t="shared" si="4"/>
        <v>80</v>
      </c>
      <c r="N11" s="39" t="str">
        <f t="shared" si="5"/>
        <v>4</v>
      </c>
      <c r="O11" s="40"/>
    </row>
    <row r="12" spans="1:15" ht="19.5" customHeight="1">
      <c r="A12" s="103">
        <v>5</v>
      </c>
      <c r="B12" s="104">
        <v>3537</v>
      </c>
      <c r="C12" s="105" t="s">
        <v>164</v>
      </c>
      <c r="D12" s="108">
        <f>'เวลาเรียน(ภาคเรียน2)'!AA9-2</f>
        <v>18</v>
      </c>
      <c r="E12" s="108">
        <f>'บันทึกคะแนน(ภาคเรียนที่1)'!N12</f>
        <v>43</v>
      </c>
      <c r="F12" s="108">
        <v>5</v>
      </c>
      <c r="G12" s="108">
        <v>4</v>
      </c>
      <c r="H12" s="109">
        <v>4</v>
      </c>
      <c r="I12" s="73"/>
      <c r="J12" s="108">
        <f t="shared" si="3"/>
        <v>74</v>
      </c>
      <c r="K12" s="108"/>
      <c r="L12" s="108">
        <v>8</v>
      </c>
      <c r="M12" s="108">
        <f t="shared" si="4"/>
        <v>82</v>
      </c>
      <c r="N12" s="106" t="str">
        <f t="shared" si="5"/>
        <v>4</v>
      </c>
      <c r="O12" s="107"/>
    </row>
    <row r="13" spans="1:15" ht="19.5" customHeight="1">
      <c r="A13" s="86">
        <v>6</v>
      </c>
      <c r="B13" s="91">
        <v>3538</v>
      </c>
      <c r="C13" s="92" t="s">
        <v>165</v>
      </c>
      <c r="D13" s="35">
        <f>'เวลาเรียน(ภาคเรียน2)'!AA10-2</f>
        <v>18</v>
      </c>
      <c r="E13" s="35">
        <f>'บันทึกคะแนน(ภาคเรียนที่1)'!N13</f>
        <v>39</v>
      </c>
      <c r="F13" s="35">
        <v>5</v>
      </c>
      <c r="G13" s="35">
        <v>4</v>
      </c>
      <c r="H13" s="38">
        <v>4</v>
      </c>
      <c r="I13" s="36"/>
      <c r="J13" s="35">
        <f t="shared" si="3"/>
        <v>70</v>
      </c>
      <c r="K13" s="35"/>
      <c r="L13" s="35">
        <v>8</v>
      </c>
      <c r="M13" s="35">
        <f t="shared" si="4"/>
        <v>78</v>
      </c>
      <c r="N13" s="39" t="str">
        <f t="shared" si="5"/>
        <v>3.5</v>
      </c>
      <c r="O13" s="40"/>
    </row>
    <row r="14" spans="1:15" ht="19.5" customHeight="1">
      <c r="A14" s="103">
        <v>7</v>
      </c>
      <c r="B14" s="104">
        <v>3766</v>
      </c>
      <c r="C14" s="105" t="s">
        <v>166</v>
      </c>
      <c r="D14" s="108">
        <f>'เวลาเรียน(ภาคเรียน2)'!AA11-2</f>
        <v>18</v>
      </c>
      <c r="E14" s="108">
        <f>'บันทึกคะแนน(ภาคเรียนที่1)'!N14</f>
        <v>44</v>
      </c>
      <c r="F14" s="108">
        <v>5</v>
      </c>
      <c r="G14" s="108">
        <v>4</v>
      </c>
      <c r="H14" s="109">
        <v>4</v>
      </c>
      <c r="I14" s="73"/>
      <c r="J14" s="108">
        <f t="shared" si="3"/>
        <v>75</v>
      </c>
      <c r="K14" s="108"/>
      <c r="L14" s="108">
        <v>8</v>
      </c>
      <c r="M14" s="108">
        <f t="shared" si="4"/>
        <v>83</v>
      </c>
      <c r="N14" s="106" t="str">
        <f t="shared" si="5"/>
        <v>4</v>
      </c>
      <c r="O14" s="107"/>
    </row>
    <row r="15" spans="1:15" ht="19.5" customHeight="1">
      <c r="A15" s="86">
        <v>8</v>
      </c>
      <c r="B15" s="91">
        <v>3816</v>
      </c>
      <c r="C15" s="92" t="s">
        <v>167</v>
      </c>
      <c r="D15" s="35">
        <f>'เวลาเรียน(ภาคเรียน2)'!AA12-2</f>
        <v>18</v>
      </c>
      <c r="E15" s="35">
        <f>'บันทึกคะแนน(ภาคเรียนที่1)'!N15</f>
        <v>44</v>
      </c>
      <c r="F15" s="35">
        <v>5</v>
      </c>
      <c r="G15" s="35">
        <v>4</v>
      </c>
      <c r="H15" s="38">
        <v>4</v>
      </c>
      <c r="I15" s="36"/>
      <c r="J15" s="35">
        <f t="shared" si="3"/>
        <v>75</v>
      </c>
      <c r="K15" s="35"/>
      <c r="L15" s="35">
        <v>8</v>
      </c>
      <c r="M15" s="35">
        <f t="shared" si="4"/>
        <v>83</v>
      </c>
      <c r="N15" s="39" t="str">
        <f t="shared" si="5"/>
        <v>4</v>
      </c>
      <c r="O15" s="40"/>
    </row>
    <row r="16" spans="1:15" ht="19.5" customHeight="1">
      <c r="A16" s="103">
        <v>9</v>
      </c>
      <c r="B16" s="104">
        <v>3856</v>
      </c>
      <c r="C16" s="105" t="s">
        <v>168</v>
      </c>
      <c r="D16" s="108">
        <f>'เวลาเรียน(ภาคเรียน2)'!AA13-2</f>
        <v>18</v>
      </c>
      <c r="E16" s="108">
        <f>'บันทึกคะแนน(ภาคเรียนที่1)'!N16</f>
        <v>37</v>
      </c>
      <c r="F16" s="108">
        <v>5</v>
      </c>
      <c r="G16" s="108">
        <v>4</v>
      </c>
      <c r="H16" s="109">
        <v>4</v>
      </c>
      <c r="I16" s="73"/>
      <c r="J16" s="108">
        <f t="shared" si="3"/>
        <v>68</v>
      </c>
      <c r="K16" s="108"/>
      <c r="L16" s="108">
        <v>8</v>
      </c>
      <c r="M16" s="108">
        <f t="shared" si="4"/>
        <v>76</v>
      </c>
      <c r="N16" s="106" t="str">
        <f t="shared" si="5"/>
        <v>3.5</v>
      </c>
      <c r="O16" s="107"/>
    </row>
    <row r="17" spans="1:15" ht="19.5" customHeight="1">
      <c r="A17" s="86">
        <v>10</v>
      </c>
      <c r="B17" s="91">
        <v>3874</v>
      </c>
      <c r="C17" s="92" t="s">
        <v>169</v>
      </c>
      <c r="D17" s="35">
        <f>'เวลาเรียน(ภาคเรียน2)'!AA14-2</f>
        <v>18</v>
      </c>
      <c r="E17" s="35">
        <f>'บันทึกคะแนน(ภาคเรียนที่1)'!N17</f>
        <v>38</v>
      </c>
      <c r="F17" s="35">
        <v>5</v>
      </c>
      <c r="G17" s="35">
        <v>4</v>
      </c>
      <c r="H17" s="38">
        <v>4</v>
      </c>
      <c r="I17" s="36"/>
      <c r="J17" s="35">
        <f t="shared" si="3"/>
        <v>69</v>
      </c>
      <c r="K17" s="35"/>
      <c r="L17" s="35">
        <v>8</v>
      </c>
      <c r="M17" s="35">
        <f t="shared" si="4"/>
        <v>77</v>
      </c>
      <c r="N17" s="39" t="str">
        <f t="shared" si="5"/>
        <v>3.5</v>
      </c>
      <c r="O17" s="40"/>
    </row>
    <row r="18" spans="1:15" ht="19.5" customHeight="1">
      <c r="A18" s="103">
        <v>11</v>
      </c>
      <c r="B18" s="104">
        <v>3357</v>
      </c>
      <c r="C18" s="105" t="s">
        <v>170</v>
      </c>
      <c r="D18" s="108">
        <f>'เวลาเรียน(ภาคเรียน2)'!AA15-2</f>
        <v>18</v>
      </c>
      <c r="E18" s="108">
        <f>'บันทึกคะแนน(ภาคเรียนที่1)'!N18</f>
        <v>31</v>
      </c>
      <c r="F18" s="108">
        <v>5</v>
      </c>
      <c r="G18" s="108">
        <v>4</v>
      </c>
      <c r="H18" s="109">
        <v>4</v>
      </c>
      <c r="I18" s="73"/>
      <c r="J18" s="108">
        <f t="shared" si="3"/>
        <v>62</v>
      </c>
      <c r="K18" s="108"/>
      <c r="L18" s="108">
        <v>8</v>
      </c>
      <c r="M18" s="108">
        <f t="shared" si="4"/>
        <v>70</v>
      </c>
      <c r="N18" s="106" t="str">
        <f t="shared" si="5"/>
        <v>3</v>
      </c>
      <c r="O18" s="107"/>
    </row>
    <row r="19" spans="1:15" ht="19.5" customHeight="1">
      <c r="A19" s="86">
        <v>12</v>
      </c>
      <c r="B19" s="91">
        <v>3541</v>
      </c>
      <c r="C19" s="92" t="s">
        <v>171</v>
      </c>
      <c r="D19" s="35">
        <f>'เวลาเรียน(ภาคเรียน2)'!AA16-2</f>
        <v>18</v>
      </c>
      <c r="E19" s="35">
        <f>'บันทึกคะแนน(ภาคเรียนที่1)'!N19</f>
        <v>37</v>
      </c>
      <c r="F19" s="35">
        <v>5</v>
      </c>
      <c r="G19" s="35">
        <v>4</v>
      </c>
      <c r="H19" s="38">
        <v>4</v>
      </c>
      <c r="I19" s="36"/>
      <c r="J19" s="35">
        <f t="shared" si="3"/>
        <v>68</v>
      </c>
      <c r="K19" s="35"/>
      <c r="L19" s="35">
        <v>8</v>
      </c>
      <c r="M19" s="35">
        <f t="shared" si="4"/>
        <v>76</v>
      </c>
      <c r="N19" s="39" t="str">
        <f t="shared" si="5"/>
        <v>3.5</v>
      </c>
      <c r="O19" s="40"/>
    </row>
    <row r="20" spans="1:15" ht="19.5" customHeight="1">
      <c r="A20" s="103">
        <v>13</v>
      </c>
      <c r="B20" s="104">
        <v>3544</v>
      </c>
      <c r="C20" s="105" t="s">
        <v>172</v>
      </c>
      <c r="D20" s="108">
        <f>'เวลาเรียน(ภาคเรียน2)'!AA17-2</f>
        <v>18</v>
      </c>
      <c r="E20" s="108">
        <f>'บันทึกคะแนน(ภาคเรียนที่1)'!N20</f>
        <v>35</v>
      </c>
      <c r="F20" s="108">
        <v>5</v>
      </c>
      <c r="G20" s="108">
        <v>4</v>
      </c>
      <c r="H20" s="109">
        <v>4</v>
      </c>
      <c r="I20" s="73"/>
      <c r="J20" s="108">
        <f t="shared" si="3"/>
        <v>66</v>
      </c>
      <c r="K20" s="108"/>
      <c r="L20" s="108">
        <v>8</v>
      </c>
      <c r="M20" s="108">
        <f t="shared" si="4"/>
        <v>74</v>
      </c>
      <c r="N20" s="106" t="str">
        <f t="shared" si="5"/>
        <v>3</v>
      </c>
      <c r="O20" s="107"/>
    </row>
    <row r="21" spans="1:15" ht="19.5" customHeight="1">
      <c r="A21" s="86">
        <v>14</v>
      </c>
      <c r="B21" s="91">
        <v>3547</v>
      </c>
      <c r="C21" s="92" t="s">
        <v>174</v>
      </c>
      <c r="D21" s="35">
        <f>'เวลาเรียน(ภาคเรียน2)'!AA18-2</f>
        <v>18</v>
      </c>
      <c r="E21" s="35">
        <f>'บันทึกคะแนน(ภาคเรียนที่1)'!N21</f>
        <v>41</v>
      </c>
      <c r="F21" s="35">
        <v>5</v>
      </c>
      <c r="G21" s="35">
        <v>4</v>
      </c>
      <c r="H21" s="36">
        <v>4</v>
      </c>
      <c r="I21" s="36"/>
      <c r="J21" s="35">
        <f t="shared" si="3"/>
        <v>72</v>
      </c>
      <c r="K21" s="35"/>
      <c r="L21" s="35">
        <v>8</v>
      </c>
      <c r="M21" s="35">
        <f t="shared" si="4"/>
        <v>80</v>
      </c>
      <c r="N21" s="39" t="str">
        <f t="shared" si="5"/>
        <v>4</v>
      </c>
      <c r="O21" s="40"/>
    </row>
    <row r="22" spans="1:15" ht="19.5" customHeight="1">
      <c r="A22" s="103">
        <v>15</v>
      </c>
      <c r="B22" s="104">
        <v>3550</v>
      </c>
      <c r="C22" s="105" t="s">
        <v>175</v>
      </c>
      <c r="D22" s="108">
        <f>'เวลาเรียน(ภาคเรียน2)'!AA19-2</f>
        <v>18</v>
      </c>
      <c r="E22" s="108">
        <f>'บันทึกคะแนน(ภาคเรียนที่1)'!N22</f>
        <v>37</v>
      </c>
      <c r="F22" s="108">
        <v>5</v>
      </c>
      <c r="G22" s="108">
        <v>4</v>
      </c>
      <c r="H22" s="73">
        <v>4</v>
      </c>
      <c r="I22" s="73"/>
      <c r="J22" s="108">
        <f t="shared" si="3"/>
        <v>68</v>
      </c>
      <c r="K22" s="108"/>
      <c r="L22" s="108">
        <v>8</v>
      </c>
      <c r="M22" s="108">
        <f t="shared" si="4"/>
        <v>76</v>
      </c>
      <c r="N22" s="106" t="str">
        <f t="shared" si="5"/>
        <v>3.5</v>
      </c>
      <c r="O22" s="107"/>
    </row>
    <row r="23" spans="1:15" ht="19.5" customHeight="1">
      <c r="A23" s="86">
        <v>16</v>
      </c>
      <c r="B23" s="91">
        <v>3765</v>
      </c>
      <c r="C23" s="92" t="s">
        <v>176</v>
      </c>
      <c r="D23" s="35">
        <f>'เวลาเรียน(ภาคเรียน2)'!AA20-2</f>
        <v>18</v>
      </c>
      <c r="E23" s="35">
        <f>'บันทึกคะแนน(ภาคเรียนที่1)'!N23</f>
        <v>39</v>
      </c>
      <c r="F23" s="35">
        <v>5</v>
      </c>
      <c r="G23" s="35">
        <v>4</v>
      </c>
      <c r="H23" s="36">
        <v>4</v>
      </c>
      <c r="I23" s="36"/>
      <c r="J23" s="35">
        <f t="shared" si="3"/>
        <v>70</v>
      </c>
      <c r="K23" s="35"/>
      <c r="L23" s="35">
        <v>8</v>
      </c>
      <c r="M23" s="35">
        <f t="shared" si="4"/>
        <v>78</v>
      </c>
      <c r="N23" s="39" t="str">
        <f t="shared" si="5"/>
        <v>3.5</v>
      </c>
      <c r="O23" s="40"/>
    </row>
    <row r="24" spans="1:15" ht="19.5" customHeight="1">
      <c r="A24" s="103">
        <v>17</v>
      </c>
      <c r="B24" s="104">
        <v>3770</v>
      </c>
      <c r="C24" s="105" t="s">
        <v>177</v>
      </c>
      <c r="D24" s="108">
        <f>'เวลาเรียน(ภาคเรียน2)'!AA21-2</f>
        <v>18</v>
      </c>
      <c r="E24" s="108">
        <f>'บันทึกคะแนน(ภาคเรียนที่1)'!N24</f>
        <v>40</v>
      </c>
      <c r="F24" s="108">
        <v>5</v>
      </c>
      <c r="G24" s="108">
        <v>4</v>
      </c>
      <c r="H24" s="73">
        <v>4</v>
      </c>
      <c r="I24" s="73"/>
      <c r="J24" s="108">
        <f t="shared" si="3"/>
        <v>71</v>
      </c>
      <c r="K24" s="108"/>
      <c r="L24" s="108">
        <v>8</v>
      </c>
      <c r="M24" s="108">
        <f t="shared" si="4"/>
        <v>79</v>
      </c>
      <c r="N24" s="106" t="str">
        <f t="shared" si="5"/>
        <v>3.5</v>
      </c>
      <c r="O24" s="107"/>
    </row>
    <row r="25" spans="1:15" ht="19.5" customHeight="1">
      <c r="A25" s="86">
        <v>18</v>
      </c>
      <c r="B25" s="91">
        <v>3771</v>
      </c>
      <c r="C25" s="92" t="s">
        <v>178</v>
      </c>
      <c r="D25" s="35">
        <f>'เวลาเรียน(ภาคเรียน2)'!AA22-2</f>
        <v>18</v>
      </c>
      <c r="E25" s="35">
        <f>'บันทึกคะแนน(ภาคเรียนที่1)'!N25</f>
        <v>39</v>
      </c>
      <c r="F25" s="35">
        <v>5</v>
      </c>
      <c r="G25" s="35">
        <v>4</v>
      </c>
      <c r="H25" s="36">
        <v>4</v>
      </c>
      <c r="I25" s="36"/>
      <c r="J25" s="35">
        <f t="shared" si="3"/>
        <v>70</v>
      </c>
      <c r="K25" s="35"/>
      <c r="L25" s="35">
        <v>8</v>
      </c>
      <c r="M25" s="35">
        <f t="shared" si="4"/>
        <v>78</v>
      </c>
      <c r="N25" s="39" t="str">
        <f t="shared" si="5"/>
        <v>3.5</v>
      </c>
      <c r="O25" s="40"/>
    </row>
    <row r="26" spans="1:15" ht="19.5" customHeight="1">
      <c r="A26" s="103">
        <v>19</v>
      </c>
      <c r="B26" s="104">
        <v>3772</v>
      </c>
      <c r="C26" s="286" t="s">
        <v>179</v>
      </c>
      <c r="D26" s="108">
        <f>'เวลาเรียน(ภาคเรียน2)'!AA23-2</f>
        <v>18</v>
      </c>
      <c r="E26" s="108">
        <f>'บันทึกคะแนน(ภาคเรียนที่1)'!N26</f>
        <v>38</v>
      </c>
      <c r="F26" s="108">
        <v>5</v>
      </c>
      <c r="G26" s="108">
        <v>4</v>
      </c>
      <c r="H26" s="73">
        <v>4</v>
      </c>
      <c r="I26" s="73"/>
      <c r="J26" s="108">
        <f t="shared" si="3"/>
        <v>69</v>
      </c>
      <c r="K26" s="108"/>
      <c r="L26" s="108">
        <v>8</v>
      </c>
      <c r="M26" s="108">
        <f t="shared" si="4"/>
        <v>77</v>
      </c>
      <c r="N26" s="106" t="str">
        <f t="shared" si="5"/>
        <v>3.5</v>
      </c>
      <c r="O26" s="107"/>
    </row>
    <row r="27" spans="1:15" ht="19.5" customHeight="1">
      <c r="A27" s="86">
        <v>20</v>
      </c>
      <c r="B27" s="91">
        <v>3545</v>
      </c>
      <c r="C27" s="92" t="s">
        <v>173</v>
      </c>
      <c r="D27" s="35">
        <f>'เวลาเรียน(ภาคเรียน2)'!AA24-2</f>
        <v>18</v>
      </c>
      <c r="E27" s="35">
        <f>'บันทึกคะแนน(ภาคเรียนที่1)'!N27</f>
        <v>42</v>
      </c>
      <c r="F27" s="35">
        <v>5</v>
      </c>
      <c r="G27" s="35">
        <v>4</v>
      </c>
      <c r="H27" s="36">
        <v>4</v>
      </c>
      <c r="I27" s="36"/>
      <c r="J27" s="35">
        <f t="shared" si="3"/>
        <v>73</v>
      </c>
      <c r="K27" s="35"/>
      <c r="L27" s="35">
        <v>8</v>
      </c>
      <c r="M27" s="35">
        <f t="shared" si="4"/>
        <v>81</v>
      </c>
      <c r="N27" s="39" t="str">
        <f t="shared" si="5"/>
        <v>4</v>
      </c>
      <c r="O27" s="40"/>
    </row>
    <row r="28" spans="1:15" ht="19.5" customHeight="1">
      <c r="A28" s="100"/>
      <c r="B28" s="76"/>
      <c r="C28" s="77"/>
      <c r="D28" s="78"/>
      <c r="E28" s="79"/>
      <c r="F28" s="78"/>
      <c r="G28" s="78"/>
      <c r="H28" s="80"/>
      <c r="I28" s="81"/>
      <c r="J28" s="78"/>
      <c r="K28" s="78"/>
      <c r="L28" s="78"/>
      <c r="M28" s="78"/>
      <c r="N28" s="82"/>
      <c r="O28" s="83"/>
    </row>
    <row r="29" spans="1:15" s="49" customFormat="1" ht="18" customHeight="1">
      <c r="A29" s="101"/>
      <c r="B29" s="42"/>
      <c r="C29" s="43"/>
      <c r="D29" s="44"/>
      <c r="E29" s="44"/>
      <c r="F29" s="44"/>
      <c r="G29" s="45"/>
      <c r="H29" s="44"/>
      <c r="I29" s="44"/>
      <c r="J29" s="46"/>
      <c r="K29" s="46"/>
      <c r="L29" s="46"/>
      <c r="M29" s="47"/>
      <c r="N29" s="48"/>
      <c r="O29" s="47"/>
    </row>
    <row r="30" spans="1:15" s="49" customFormat="1" ht="25.5" customHeight="1">
      <c r="A30" s="101"/>
      <c r="B30" s="228" t="s">
        <v>120</v>
      </c>
      <c r="C30" s="228"/>
      <c r="D30" s="228"/>
      <c r="E30" s="228"/>
      <c r="F30" s="228"/>
      <c r="G30" s="147"/>
      <c r="H30" s="229" t="s">
        <v>111</v>
      </c>
      <c r="I30" s="229"/>
      <c r="J30" s="229"/>
      <c r="K30" s="229"/>
      <c r="L30" s="229"/>
      <c r="M30" s="229"/>
      <c r="N30" s="229"/>
      <c r="O30" s="47"/>
    </row>
    <row r="31" spans="1:15" s="49" customFormat="1" ht="21">
      <c r="A31" s="101"/>
      <c r="B31" s="42"/>
      <c r="C31" s="228" t="s">
        <v>117</v>
      </c>
      <c r="D31" s="228"/>
      <c r="E31" s="228"/>
      <c r="F31" s="146"/>
      <c r="G31" s="147"/>
      <c r="H31" s="229" t="s">
        <v>182</v>
      </c>
      <c r="I31" s="229"/>
      <c r="J31" s="229"/>
      <c r="K31" s="229"/>
      <c r="L31" s="229"/>
      <c r="M31" s="229"/>
      <c r="N31" s="229"/>
      <c r="O31" s="47"/>
    </row>
    <row r="32" spans="1:15" s="49" customFormat="1" ht="20.25" customHeight="1">
      <c r="A32" s="101"/>
      <c r="B32" s="42"/>
      <c r="C32" s="228" t="s">
        <v>118</v>
      </c>
      <c r="D32" s="228"/>
      <c r="E32" s="228"/>
      <c r="F32" s="146"/>
      <c r="G32" s="147"/>
      <c r="H32" s="229" t="s">
        <v>119</v>
      </c>
      <c r="I32" s="229"/>
      <c r="J32" s="229"/>
      <c r="K32" s="229"/>
      <c r="L32" s="229"/>
      <c r="M32" s="229"/>
      <c r="N32" s="229"/>
      <c r="O32" s="47"/>
    </row>
    <row r="33" spans="1:15" s="49" customFormat="1" ht="15" customHeight="1">
      <c r="A33" s="101"/>
      <c r="B33" s="42"/>
      <c r="C33" s="43"/>
      <c r="D33" s="44"/>
      <c r="E33" s="44"/>
      <c r="F33" s="44"/>
      <c r="G33" s="45"/>
      <c r="H33" s="44"/>
      <c r="I33" s="44"/>
      <c r="J33" s="46"/>
      <c r="K33" s="46"/>
      <c r="L33" s="46"/>
      <c r="M33" s="47"/>
      <c r="N33" s="48"/>
      <c r="O33" s="47"/>
    </row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</sheetData>
  <sheetProtection/>
  <mergeCells count="19">
    <mergeCell ref="C31:E31"/>
    <mergeCell ref="H31:N31"/>
    <mergeCell ref="C32:E32"/>
    <mergeCell ref="H32:N32"/>
    <mergeCell ref="L4:L6"/>
    <mergeCell ref="M4:M6"/>
    <mergeCell ref="N4:N6"/>
    <mergeCell ref="J4:J6"/>
    <mergeCell ref="K4:K5"/>
    <mergeCell ref="D3:I4"/>
    <mergeCell ref="O4:O6"/>
    <mergeCell ref="H30:N30"/>
    <mergeCell ref="A1:O1"/>
    <mergeCell ref="A2:O2"/>
    <mergeCell ref="A3:A6"/>
    <mergeCell ref="B3:B6"/>
    <mergeCell ref="C3:C6"/>
    <mergeCell ref="J3:O3"/>
    <mergeCell ref="B30:F30"/>
  </mergeCells>
  <printOptions/>
  <pageMargins left="0.984251968503937" right="0.1968503937007874" top="0.3937007874015748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33"/>
  <sheetViews>
    <sheetView view="pageBreakPreview" zoomScale="115" zoomScaleSheetLayoutView="115" zoomScalePageLayoutView="110" workbookViewId="0" topLeftCell="A1">
      <selection activeCell="D17" sqref="D17"/>
    </sheetView>
  </sheetViews>
  <sheetFormatPr defaultColWidth="8.7109375" defaultRowHeight="12.75"/>
  <cols>
    <col min="1" max="1" width="3.00390625" style="50" customWidth="1"/>
    <col min="2" max="2" width="4.28125" style="50" customWidth="1"/>
    <col min="3" max="3" width="20.421875" style="41" customWidth="1"/>
    <col min="4" max="8" width="4.7109375" style="41" customWidth="1"/>
    <col min="9" max="9" width="4.00390625" style="41" customWidth="1"/>
    <col min="10" max="10" width="4.7109375" style="41" customWidth="1"/>
    <col min="11" max="11" width="33.8515625" style="41" customWidth="1"/>
    <col min="12" max="16384" width="8.7109375" style="41" customWidth="1"/>
  </cols>
  <sheetData>
    <row r="1" ht="12.75" customHeight="1"/>
    <row r="2" spans="1:11" ht="18">
      <c r="A2" s="268" t="s">
        <v>135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5" customHeight="1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25.5" customHeight="1">
      <c r="A4" s="265" t="s">
        <v>6</v>
      </c>
      <c r="B4" s="265" t="s">
        <v>7</v>
      </c>
      <c r="C4" s="217" t="s">
        <v>4</v>
      </c>
      <c r="D4" s="237" t="s">
        <v>156</v>
      </c>
      <c r="E4" s="237"/>
      <c r="F4" s="237"/>
      <c r="G4" s="237"/>
      <c r="H4" s="237"/>
      <c r="I4" s="237"/>
      <c r="J4" s="237"/>
      <c r="K4" s="269" t="s">
        <v>32</v>
      </c>
    </row>
    <row r="5" spans="1:11" ht="25.5" customHeight="1">
      <c r="A5" s="265"/>
      <c r="B5" s="265"/>
      <c r="C5" s="266"/>
      <c r="D5" s="232" t="s">
        <v>57</v>
      </c>
      <c r="E5" s="233"/>
      <c r="F5" s="233"/>
      <c r="G5" s="233"/>
      <c r="H5" s="271"/>
      <c r="I5" s="234" t="s">
        <v>8</v>
      </c>
      <c r="J5" s="234" t="s">
        <v>58</v>
      </c>
      <c r="K5" s="270"/>
    </row>
    <row r="6" spans="1:11" ht="25.5" customHeight="1">
      <c r="A6" s="265"/>
      <c r="B6" s="265"/>
      <c r="C6" s="266"/>
      <c r="D6" s="36">
        <v>1</v>
      </c>
      <c r="E6" s="36">
        <v>2</v>
      </c>
      <c r="F6" s="36">
        <v>3</v>
      </c>
      <c r="G6" s="36">
        <v>4</v>
      </c>
      <c r="H6" s="36">
        <v>5</v>
      </c>
      <c r="I6" s="236"/>
      <c r="J6" s="235"/>
      <c r="K6" s="270"/>
    </row>
    <row r="7" spans="1:11" ht="25.5" customHeight="1">
      <c r="A7" s="265"/>
      <c r="B7" s="265"/>
      <c r="C7" s="218"/>
      <c r="D7" s="113" t="s">
        <v>33</v>
      </c>
      <c r="E7" s="113" t="s">
        <v>33</v>
      </c>
      <c r="F7" s="113" t="s">
        <v>33</v>
      </c>
      <c r="G7" s="113" t="s">
        <v>33</v>
      </c>
      <c r="H7" s="113" t="s">
        <v>33</v>
      </c>
      <c r="I7" s="21">
        <v>100</v>
      </c>
      <c r="J7" s="272"/>
      <c r="K7" s="270"/>
    </row>
    <row r="8" spans="1:11" s="49" customFormat="1" ht="15" customHeight="1">
      <c r="A8" s="23">
        <v>1</v>
      </c>
      <c r="B8" s="60">
        <v>3533</v>
      </c>
      <c r="C8" s="61" t="s">
        <v>160</v>
      </c>
      <c r="D8" s="25">
        <v>13</v>
      </c>
      <c r="E8" s="25">
        <v>12</v>
      </c>
      <c r="F8" s="25">
        <v>12</v>
      </c>
      <c r="G8" s="25">
        <v>12</v>
      </c>
      <c r="H8" s="25">
        <v>12</v>
      </c>
      <c r="I8" s="25">
        <f>SUM(D8:H8)</f>
        <v>61</v>
      </c>
      <c r="J8" s="25" t="str">
        <f>IF(I8&gt;=80,"ดีเยี่ยม",IF(I8&gt;=65,"ดี",IF(I8&gt;=50,"ผ่าน","ไม่ผ่าน")))</f>
        <v>ผ่าน</v>
      </c>
      <c r="K8" s="56" t="s">
        <v>55</v>
      </c>
    </row>
    <row r="9" spans="1:11" s="49" customFormat="1" ht="15" customHeight="1">
      <c r="A9" s="27">
        <v>2</v>
      </c>
      <c r="B9" s="69">
        <v>3534</v>
      </c>
      <c r="C9" s="70" t="s">
        <v>161</v>
      </c>
      <c r="D9" s="21">
        <v>13</v>
      </c>
      <c r="E9" s="21">
        <v>12</v>
      </c>
      <c r="F9" s="21">
        <v>12</v>
      </c>
      <c r="G9" s="21">
        <v>12</v>
      </c>
      <c r="H9" s="21">
        <v>12</v>
      </c>
      <c r="I9" s="21">
        <f aca="true" t="shared" si="0" ref="I9:I19">SUM(D9:H9)</f>
        <v>61</v>
      </c>
      <c r="J9" s="21" t="str">
        <f aca="true" t="shared" si="1" ref="J9:J19">IF(I9&gt;=80,"ดีเยี่ยม",IF(I9&gt;=65,"ดี",IF(I9&gt;=50,"ผ่าน","ไม่ผ่าน")))</f>
        <v>ผ่าน</v>
      </c>
      <c r="K9" s="56" t="s">
        <v>90</v>
      </c>
    </row>
    <row r="10" spans="1:11" s="49" customFormat="1" ht="15" customHeight="1">
      <c r="A10" s="23">
        <v>3</v>
      </c>
      <c r="B10" s="60">
        <v>3535</v>
      </c>
      <c r="C10" s="61" t="s">
        <v>162</v>
      </c>
      <c r="D10" s="25">
        <v>12</v>
      </c>
      <c r="E10" s="25">
        <v>12</v>
      </c>
      <c r="F10" s="25">
        <v>12</v>
      </c>
      <c r="G10" s="25">
        <v>12</v>
      </c>
      <c r="H10" s="25">
        <v>12</v>
      </c>
      <c r="I10" s="25">
        <f t="shared" si="0"/>
        <v>60</v>
      </c>
      <c r="J10" s="25" t="str">
        <f t="shared" si="1"/>
        <v>ผ่าน</v>
      </c>
      <c r="K10" s="56" t="s">
        <v>91</v>
      </c>
    </row>
    <row r="11" spans="1:11" s="49" customFormat="1" ht="15" customHeight="1">
      <c r="A11" s="27">
        <v>4</v>
      </c>
      <c r="B11" s="69">
        <v>3536</v>
      </c>
      <c r="C11" s="70" t="s">
        <v>163</v>
      </c>
      <c r="D11" s="21">
        <v>13</v>
      </c>
      <c r="E11" s="21">
        <v>12</v>
      </c>
      <c r="F11" s="21">
        <v>12</v>
      </c>
      <c r="G11" s="21">
        <v>12</v>
      </c>
      <c r="H11" s="21">
        <v>12</v>
      </c>
      <c r="I11" s="21">
        <f aca="true" t="shared" si="2" ref="I11:I16">SUM(D11:H11)</f>
        <v>61</v>
      </c>
      <c r="J11" s="21" t="str">
        <f>IF(I11&gt;=80,"ดีเยี่ยม",IF(I11&gt;=65,"ดี",IF(I11&gt;=50,"ผ่าน","ไม่ผ่าน")))</f>
        <v>ผ่าน</v>
      </c>
      <c r="K11" s="56" t="s">
        <v>92</v>
      </c>
    </row>
    <row r="12" spans="1:11" s="49" customFormat="1" ht="15" customHeight="1">
      <c r="A12" s="23">
        <v>5</v>
      </c>
      <c r="B12" s="60">
        <v>3537</v>
      </c>
      <c r="C12" s="61" t="s">
        <v>164</v>
      </c>
      <c r="D12" s="25">
        <v>17</v>
      </c>
      <c r="E12" s="25">
        <v>17</v>
      </c>
      <c r="F12" s="25">
        <v>17</v>
      </c>
      <c r="G12" s="25">
        <v>14</v>
      </c>
      <c r="H12" s="25">
        <v>16</v>
      </c>
      <c r="I12" s="25">
        <f t="shared" si="2"/>
        <v>81</v>
      </c>
      <c r="J12" s="25" t="str">
        <f t="shared" si="1"/>
        <v>ดีเยี่ยม</v>
      </c>
      <c r="K12" s="56" t="s">
        <v>93</v>
      </c>
    </row>
    <row r="13" spans="1:11" s="49" customFormat="1" ht="15" customHeight="1">
      <c r="A13" s="27">
        <v>6</v>
      </c>
      <c r="B13" s="69">
        <v>3538</v>
      </c>
      <c r="C13" s="70" t="s">
        <v>165</v>
      </c>
      <c r="D13" s="21">
        <v>15</v>
      </c>
      <c r="E13" s="21">
        <v>15</v>
      </c>
      <c r="F13" s="21">
        <v>14</v>
      </c>
      <c r="G13" s="21">
        <v>13</v>
      </c>
      <c r="H13" s="21">
        <v>15</v>
      </c>
      <c r="I13" s="21">
        <f t="shared" si="2"/>
        <v>72</v>
      </c>
      <c r="J13" s="21" t="str">
        <f t="shared" si="1"/>
        <v>ดี</v>
      </c>
      <c r="K13" s="56" t="s">
        <v>94</v>
      </c>
    </row>
    <row r="14" spans="1:11" s="49" customFormat="1" ht="15" customHeight="1">
      <c r="A14" s="23">
        <v>7</v>
      </c>
      <c r="B14" s="60">
        <v>3766</v>
      </c>
      <c r="C14" s="61" t="s">
        <v>166</v>
      </c>
      <c r="D14" s="25">
        <v>17</v>
      </c>
      <c r="E14" s="25">
        <v>17</v>
      </c>
      <c r="F14" s="25">
        <v>16</v>
      </c>
      <c r="G14" s="25">
        <v>16</v>
      </c>
      <c r="H14" s="25">
        <v>15</v>
      </c>
      <c r="I14" s="25">
        <f t="shared" si="2"/>
        <v>81</v>
      </c>
      <c r="J14" s="25" t="str">
        <f t="shared" si="1"/>
        <v>ดีเยี่ยม</v>
      </c>
      <c r="K14" s="56" t="s">
        <v>95</v>
      </c>
    </row>
    <row r="15" spans="1:11" s="49" customFormat="1" ht="15" customHeight="1">
      <c r="A15" s="27">
        <v>8</v>
      </c>
      <c r="B15" s="69">
        <v>3816</v>
      </c>
      <c r="C15" s="70" t="s">
        <v>167</v>
      </c>
      <c r="D15" s="21">
        <v>17</v>
      </c>
      <c r="E15" s="21">
        <v>17</v>
      </c>
      <c r="F15" s="21">
        <v>17</v>
      </c>
      <c r="G15" s="21">
        <v>17</v>
      </c>
      <c r="H15" s="21">
        <v>15</v>
      </c>
      <c r="I15" s="21">
        <f t="shared" si="2"/>
        <v>83</v>
      </c>
      <c r="J15" s="21" t="str">
        <f t="shared" si="1"/>
        <v>ดีเยี่ยม</v>
      </c>
      <c r="K15" s="56" t="s">
        <v>96</v>
      </c>
    </row>
    <row r="16" spans="1:11" s="49" customFormat="1" ht="15" customHeight="1">
      <c r="A16" s="23">
        <v>9</v>
      </c>
      <c r="B16" s="60">
        <v>3856</v>
      </c>
      <c r="C16" s="61" t="s">
        <v>168</v>
      </c>
      <c r="D16" s="25">
        <v>13</v>
      </c>
      <c r="E16" s="25">
        <v>13</v>
      </c>
      <c r="F16" s="25">
        <v>13</v>
      </c>
      <c r="G16" s="25">
        <v>13</v>
      </c>
      <c r="H16" s="25">
        <v>12</v>
      </c>
      <c r="I16" s="25">
        <f t="shared" si="2"/>
        <v>64</v>
      </c>
      <c r="J16" s="25" t="str">
        <f t="shared" si="1"/>
        <v>ผ่าน</v>
      </c>
      <c r="K16" s="56" t="s">
        <v>97</v>
      </c>
    </row>
    <row r="17" spans="1:11" s="49" customFormat="1" ht="15" customHeight="1">
      <c r="A17" s="27">
        <v>10</v>
      </c>
      <c r="B17" s="69">
        <v>3874</v>
      </c>
      <c r="C17" s="70" t="s">
        <v>169</v>
      </c>
      <c r="D17" s="21">
        <v>13</v>
      </c>
      <c r="E17" s="21">
        <v>12</v>
      </c>
      <c r="F17" s="21">
        <v>12</v>
      </c>
      <c r="G17" s="21">
        <v>12</v>
      </c>
      <c r="H17" s="21">
        <v>12</v>
      </c>
      <c r="I17" s="21">
        <f t="shared" si="0"/>
        <v>61</v>
      </c>
      <c r="J17" s="21" t="str">
        <f t="shared" si="1"/>
        <v>ผ่าน</v>
      </c>
      <c r="K17" s="56" t="s">
        <v>98</v>
      </c>
    </row>
    <row r="18" spans="1:11" s="49" customFormat="1" ht="15" customHeight="1">
      <c r="A18" s="23">
        <v>11</v>
      </c>
      <c r="B18" s="60">
        <v>3357</v>
      </c>
      <c r="C18" s="61" t="s">
        <v>170</v>
      </c>
      <c r="D18" s="25">
        <v>15</v>
      </c>
      <c r="E18" s="25">
        <v>15</v>
      </c>
      <c r="F18" s="25">
        <v>13</v>
      </c>
      <c r="G18" s="25">
        <v>13</v>
      </c>
      <c r="H18" s="25">
        <v>13</v>
      </c>
      <c r="I18" s="25">
        <f t="shared" si="0"/>
        <v>69</v>
      </c>
      <c r="J18" s="25" t="str">
        <f t="shared" si="1"/>
        <v>ดี</v>
      </c>
      <c r="K18" s="56" t="s">
        <v>99</v>
      </c>
    </row>
    <row r="19" spans="1:11" s="49" customFormat="1" ht="15" customHeight="1">
      <c r="A19" s="27">
        <v>12</v>
      </c>
      <c r="B19" s="69">
        <v>3541</v>
      </c>
      <c r="C19" s="70" t="s">
        <v>171</v>
      </c>
      <c r="D19" s="21">
        <v>17</v>
      </c>
      <c r="E19" s="21">
        <v>17</v>
      </c>
      <c r="F19" s="21">
        <v>16</v>
      </c>
      <c r="G19" s="21">
        <v>16</v>
      </c>
      <c r="H19" s="21">
        <v>15</v>
      </c>
      <c r="I19" s="21">
        <f t="shared" si="0"/>
        <v>81</v>
      </c>
      <c r="J19" s="21" t="str">
        <f t="shared" si="1"/>
        <v>ดีเยี่ยม</v>
      </c>
      <c r="K19" s="56" t="s">
        <v>100</v>
      </c>
    </row>
    <row r="20" spans="1:11" s="49" customFormat="1" ht="15" customHeight="1">
      <c r="A20" s="23">
        <v>13</v>
      </c>
      <c r="B20" s="60">
        <v>3544</v>
      </c>
      <c r="C20" s="61" t="s">
        <v>172</v>
      </c>
      <c r="D20" s="25">
        <v>17</v>
      </c>
      <c r="E20" s="25">
        <v>17</v>
      </c>
      <c r="F20" s="25">
        <v>16</v>
      </c>
      <c r="G20" s="25">
        <v>16</v>
      </c>
      <c r="H20" s="25">
        <v>15</v>
      </c>
      <c r="I20" s="25">
        <f>SUM(D20:H20)</f>
        <v>81</v>
      </c>
      <c r="J20" s="25" t="str">
        <f>IF(I20&gt;=80,"ดีเยี่ยม",IF(I20&gt;=65,"ดี",IF(I20&gt;=50,"ผ่าน","ไม่ผ่าน")))</f>
        <v>ดีเยี่ยม</v>
      </c>
      <c r="K20" s="56" t="s">
        <v>101</v>
      </c>
    </row>
    <row r="21" spans="1:11" s="49" customFormat="1" ht="15" customHeight="1">
      <c r="A21" s="27">
        <v>14</v>
      </c>
      <c r="B21" s="69">
        <v>3547</v>
      </c>
      <c r="C21" s="70" t="s">
        <v>174</v>
      </c>
      <c r="D21" s="21">
        <v>17</v>
      </c>
      <c r="E21" s="21">
        <v>17</v>
      </c>
      <c r="F21" s="21">
        <v>15</v>
      </c>
      <c r="G21" s="21">
        <v>16</v>
      </c>
      <c r="H21" s="21">
        <v>15</v>
      </c>
      <c r="I21" s="21">
        <f aca="true" t="shared" si="3" ref="I21:I27">SUM(D21:H21)</f>
        <v>80</v>
      </c>
      <c r="J21" s="21" t="str">
        <f aca="true" t="shared" si="4" ref="J21:J27">IF(I21&gt;=80,"ดีเยี่ยม",IF(I21&gt;=65,"ดี",IF(I21&gt;=50,"ผ่าน","ไม่ผ่าน")))</f>
        <v>ดีเยี่ยม</v>
      </c>
      <c r="K21" s="287"/>
    </row>
    <row r="22" spans="1:11" s="49" customFormat="1" ht="15" customHeight="1">
      <c r="A22" s="23">
        <v>15</v>
      </c>
      <c r="B22" s="60">
        <v>3550</v>
      </c>
      <c r="C22" s="61" t="s">
        <v>175</v>
      </c>
      <c r="D22" s="25">
        <v>17</v>
      </c>
      <c r="E22" s="25">
        <v>17</v>
      </c>
      <c r="F22" s="25">
        <v>15</v>
      </c>
      <c r="G22" s="25">
        <v>15</v>
      </c>
      <c r="H22" s="25">
        <v>15</v>
      </c>
      <c r="I22" s="25">
        <f t="shared" si="3"/>
        <v>79</v>
      </c>
      <c r="J22" s="25" t="str">
        <f t="shared" si="4"/>
        <v>ดี</v>
      </c>
      <c r="K22" s="288"/>
    </row>
    <row r="23" spans="1:11" s="49" customFormat="1" ht="15" customHeight="1">
      <c r="A23" s="27">
        <v>16</v>
      </c>
      <c r="B23" s="69">
        <v>3765</v>
      </c>
      <c r="C23" s="70" t="s">
        <v>176</v>
      </c>
      <c r="D23" s="21">
        <v>13</v>
      </c>
      <c r="E23" s="21">
        <v>12</v>
      </c>
      <c r="F23" s="21">
        <v>12</v>
      </c>
      <c r="G23" s="21">
        <v>12</v>
      </c>
      <c r="H23" s="21">
        <v>12</v>
      </c>
      <c r="I23" s="21">
        <f t="shared" si="3"/>
        <v>61</v>
      </c>
      <c r="J23" s="21" t="str">
        <f t="shared" si="4"/>
        <v>ผ่าน</v>
      </c>
      <c r="K23" s="288"/>
    </row>
    <row r="24" spans="1:11" s="49" customFormat="1" ht="15" customHeight="1">
      <c r="A24" s="23">
        <v>17</v>
      </c>
      <c r="B24" s="60">
        <v>3770</v>
      </c>
      <c r="C24" s="61" t="s">
        <v>177</v>
      </c>
      <c r="D24" s="25">
        <v>13</v>
      </c>
      <c r="E24" s="25">
        <v>12</v>
      </c>
      <c r="F24" s="25">
        <v>12</v>
      </c>
      <c r="G24" s="25">
        <v>12</v>
      </c>
      <c r="H24" s="25">
        <v>12</v>
      </c>
      <c r="I24" s="25">
        <f t="shared" si="3"/>
        <v>61</v>
      </c>
      <c r="J24" s="25" t="str">
        <f t="shared" si="4"/>
        <v>ผ่าน</v>
      </c>
      <c r="K24" s="288"/>
    </row>
    <row r="25" spans="1:11" s="49" customFormat="1" ht="15" customHeight="1">
      <c r="A25" s="27">
        <v>18</v>
      </c>
      <c r="B25" s="69">
        <v>3771</v>
      </c>
      <c r="C25" s="70" t="s">
        <v>178</v>
      </c>
      <c r="D25" s="21">
        <v>17</v>
      </c>
      <c r="E25" s="21">
        <v>17</v>
      </c>
      <c r="F25" s="21">
        <v>15</v>
      </c>
      <c r="G25" s="21">
        <v>15</v>
      </c>
      <c r="H25" s="21">
        <v>15</v>
      </c>
      <c r="I25" s="21">
        <f t="shared" si="3"/>
        <v>79</v>
      </c>
      <c r="J25" s="21" t="str">
        <f t="shared" si="4"/>
        <v>ดี</v>
      </c>
      <c r="K25" s="288"/>
    </row>
    <row r="26" spans="1:11" s="49" customFormat="1" ht="15" customHeight="1">
      <c r="A26" s="23">
        <v>19</v>
      </c>
      <c r="B26" s="60">
        <v>3772</v>
      </c>
      <c r="C26" s="61" t="s">
        <v>179</v>
      </c>
      <c r="D26" s="25">
        <v>13</v>
      </c>
      <c r="E26" s="25">
        <v>12</v>
      </c>
      <c r="F26" s="25">
        <v>12</v>
      </c>
      <c r="G26" s="25">
        <v>12</v>
      </c>
      <c r="H26" s="25">
        <v>12</v>
      </c>
      <c r="I26" s="25">
        <f>SUM(D26:H26)</f>
        <v>61</v>
      </c>
      <c r="J26" s="25" t="str">
        <f>IF(I26&gt;=80,"ดีเยี่ยม",IF(I26&gt;=65,"ดี",IF(I26&gt;=50,"ผ่าน","ไม่ผ่าน")))</f>
        <v>ผ่าน</v>
      </c>
      <c r="K26" s="288"/>
    </row>
    <row r="27" spans="1:11" s="49" customFormat="1" ht="15" customHeight="1">
      <c r="A27" s="27">
        <v>20</v>
      </c>
      <c r="B27" s="69">
        <v>3545</v>
      </c>
      <c r="C27" s="70" t="s">
        <v>173</v>
      </c>
      <c r="D27" s="21">
        <v>17</v>
      </c>
      <c r="E27" s="21">
        <v>17</v>
      </c>
      <c r="F27" s="21">
        <v>15</v>
      </c>
      <c r="G27" s="21">
        <v>15</v>
      </c>
      <c r="H27" s="21">
        <v>14</v>
      </c>
      <c r="I27" s="21">
        <f t="shared" si="3"/>
        <v>78</v>
      </c>
      <c r="J27" s="21" t="str">
        <f t="shared" si="4"/>
        <v>ดี</v>
      </c>
      <c r="K27" s="289"/>
    </row>
    <row r="28" spans="1:11" s="49" customFormat="1" ht="15" customHeight="1">
      <c r="A28" s="57"/>
      <c r="B28" s="57"/>
      <c r="C28" s="58"/>
      <c r="D28" s="41"/>
      <c r="E28" s="41"/>
      <c r="F28" s="41"/>
      <c r="G28" s="41"/>
      <c r="H28" s="41"/>
      <c r="I28" s="41"/>
      <c r="J28" s="41"/>
      <c r="K28" s="59"/>
    </row>
    <row r="29" ht="16.5" customHeight="1"/>
    <row r="30" ht="16.5" customHeight="1"/>
    <row r="31" spans="3:11" ht="16.5" customHeight="1">
      <c r="C31" s="263" t="s">
        <v>107</v>
      </c>
      <c r="D31" s="263"/>
      <c r="E31" s="263"/>
      <c r="I31" s="263" t="s">
        <v>108</v>
      </c>
      <c r="J31" s="263"/>
      <c r="K31" s="263"/>
    </row>
    <row r="32" spans="3:11" ht="16.5" customHeight="1">
      <c r="C32" s="263" t="s">
        <v>117</v>
      </c>
      <c r="D32" s="263"/>
      <c r="E32" s="263"/>
      <c r="I32" s="263" t="s">
        <v>182</v>
      </c>
      <c r="J32" s="263"/>
      <c r="K32" s="263"/>
    </row>
    <row r="33" spans="3:11" ht="16.5" customHeight="1">
      <c r="C33" s="263" t="s">
        <v>118</v>
      </c>
      <c r="D33" s="263"/>
      <c r="E33" s="263"/>
      <c r="I33" s="264" t="s">
        <v>121</v>
      </c>
      <c r="J33" s="264"/>
      <c r="K33" s="264"/>
    </row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</sheetData>
  <sheetProtection/>
  <mergeCells count="17">
    <mergeCell ref="K21:K27"/>
    <mergeCell ref="A4:A7"/>
    <mergeCell ref="B4:B7"/>
    <mergeCell ref="C4:C7"/>
    <mergeCell ref="A3:K3"/>
    <mergeCell ref="A2:K2"/>
    <mergeCell ref="D4:J4"/>
    <mergeCell ref="K4:K7"/>
    <mergeCell ref="D5:H5"/>
    <mergeCell ref="I5:I6"/>
    <mergeCell ref="J5:J7"/>
    <mergeCell ref="C31:E31"/>
    <mergeCell ref="C32:E32"/>
    <mergeCell ref="C33:E33"/>
    <mergeCell ref="I31:K31"/>
    <mergeCell ref="I32:K32"/>
    <mergeCell ref="I33:K33"/>
  </mergeCells>
  <printOptions/>
  <pageMargins left="0.7874015748031497" right="0.1968503937007874" top="0" bottom="0.196850393700787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1"/>
  <sheetViews>
    <sheetView tabSelected="1" view="pageLayout" workbookViewId="0" topLeftCell="A1">
      <selection activeCell="H18" sqref="H18"/>
    </sheetView>
  </sheetViews>
  <sheetFormatPr defaultColWidth="8.57421875" defaultRowHeight="12.75"/>
  <cols>
    <col min="1" max="1" width="2.7109375" style="68" customWidth="1"/>
    <col min="2" max="2" width="23.28125" style="15" customWidth="1"/>
    <col min="3" max="3" width="2.57421875" style="28" customWidth="1"/>
    <col min="4" max="4" width="4.28125" style="28" customWidth="1"/>
    <col min="5" max="5" width="19.57421875" style="15" customWidth="1"/>
    <col min="6" max="13" width="3.00390625" style="29" customWidth="1"/>
    <col min="14" max="14" width="4.7109375" style="29" bestFit="1" customWidth="1"/>
    <col min="15" max="15" width="9.140625" style="15" customWidth="1"/>
    <col min="16" max="18" width="4.7109375" style="15" customWidth="1"/>
    <col min="19" max="16384" width="8.57421875" style="15" customWidth="1"/>
  </cols>
  <sheetData>
    <row r="1" spans="1:15" ht="22.5" customHeight="1">
      <c r="A1" s="242" t="s">
        <v>157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15" ht="99" customHeight="1">
      <c r="A2" s="276" t="s">
        <v>34</v>
      </c>
      <c r="B2" s="278" t="s">
        <v>35</v>
      </c>
      <c r="C2" s="283" t="s">
        <v>6</v>
      </c>
      <c r="D2" s="283" t="s">
        <v>7</v>
      </c>
      <c r="E2" s="284" t="s">
        <v>4</v>
      </c>
      <c r="F2" s="110" t="s">
        <v>112</v>
      </c>
      <c r="G2" s="110" t="s">
        <v>122</v>
      </c>
      <c r="H2" s="110" t="s">
        <v>123</v>
      </c>
      <c r="I2" s="110" t="s">
        <v>124</v>
      </c>
      <c r="J2" s="110" t="s">
        <v>125</v>
      </c>
      <c r="K2" s="110" t="s">
        <v>126</v>
      </c>
      <c r="L2" s="110" t="s">
        <v>127</v>
      </c>
      <c r="M2" s="110" t="s">
        <v>128</v>
      </c>
      <c r="N2" s="114" t="s">
        <v>8</v>
      </c>
      <c r="O2" s="115" t="s">
        <v>129</v>
      </c>
    </row>
    <row r="3" spans="1:15" ht="16.5" customHeight="1">
      <c r="A3" s="277"/>
      <c r="B3" s="279"/>
      <c r="C3" s="283"/>
      <c r="D3" s="283"/>
      <c r="E3" s="285"/>
      <c r="F3" s="116">
        <v>3</v>
      </c>
      <c r="G3" s="116">
        <v>3</v>
      </c>
      <c r="H3" s="116">
        <v>3</v>
      </c>
      <c r="I3" s="116">
        <v>3</v>
      </c>
      <c r="J3" s="116">
        <v>3</v>
      </c>
      <c r="K3" s="116">
        <v>3</v>
      </c>
      <c r="L3" s="116">
        <v>3</v>
      </c>
      <c r="M3" s="116">
        <v>3</v>
      </c>
      <c r="N3" s="116">
        <f>SUM(F3:M3)</f>
        <v>24</v>
      </c>
      <c r="O3" s="117" t="s">
        <v>36</v>
      </c>
    </row>
    <row r="4" spans="1:15" s="19" customFormat="1" ht="15" customHeight="1">
      <c r="A4" s="280">
        <v>1</v>
      </c>
      <c r="B4" s="118" t="s">
        <v>59</v>
      </c>
      <c r="C4" s="23">
        <v>1</v>
      </c>
      <c r="D4" s="60">
        <v>3533</v>
      </c>
      <c r="E4" s="61" t="s">
        <v>160</v>
      </c>
      <c r="F4" s="26">
        <v>2</v>
      </c>
      <c r="G4" s="26">
        <v>2</v>
      </c>
      <c r="H4" s="26">
        <v>2</v>
      </c>
      <c r="I4" s="26">
        <v>2</v>
      </c>
      <c r="J4" s="26">
        <v>1</v>
      </c>
      <c r="K4" s="26">
        <v>1</v>
      </c>
      <c r="L4" s="26">
        <v>1</v>
      </c>
      <c r="M4" s="26">
        <v>1</v>
      </c>
      <c r="N4" s="26">
        <f>SUM(F4:M4)</f>
        <v>12</v>
      </c>
      <c r="O4" s="62" t="str">
        <f>IF(N4&gt;=21,"ดีเยี่ยม",IF(N4&gt;=13,"ดี",IF(N4&gt;=8,"ผ่าน","ไม่ผ่าน")))</f>
        <v>ผ่าน</v>
      </c>
    </row>
    <row r="5" spans="1:15" s="19" customFormat="1" ht="15" customHeight="1">
      <c r="A5" s="280"/>
      <c r="B5" s="120" t="s">
        <v>60</v>
      </c>
      <c r="C5" s="27">
        <v>2</v>
      </c>
      <c r="D5" s="69">
        <v>3534</v>
      </c>
      <c r="E5" s="70" t="s">
        <v>161</v>
      </c>
      <c r="F5" s="22">
        <v>2</v>
      </c>
      <c r="G5" s="22">
        <v>2</v>
      </c>
      <c r="H5" s="22">
        <v>2</v>
      </c>
      <c r="I5" s="22">
        <v>2</v>
      </c>
      <c r="J5" s="22">
        <v>1</v>
      </c>
      <c r="K5" s="22">
        <v>1</v>
      </c>
      <c r="L5" s="22">
        <v>1</v>
      </c>
      <c r="M5" s="22">
        <v>1</v>
      </c>
      <c r="N5" s="22">
        <f aca="true" t="shared" si="0" ref="N5:N15">SUM(F5:M5)</f>
        <v>12</v>
      </c>
      <c r="O5" s="119" t="str">
        <f aca="true" t="shared" si="1" ref="O5:O15">IF(N5&gt;=21,"ดีเยี่ยม",IF(N5&gt;=13,"ดี",IF(N5&gt;=8,"ผ่าน","ไม่ผ่าน")))</f>
        <v>ผ่าน</v>
      </c>
    </row>
    <row r="6" spans="1:15" s="19" customFormat="1" ht="15" customHeight="1">
      <c r="A6" s="280"/>
      <c r="B6" s="120" t="s">
        <v>61</v>
      </c>
      <c r="C6" s="23">
        <v>3</v>
      </c>
      <c r="D6" s="60">
        <v>3535</v>
      </c>
      <c r="E6" s="61" t="s">
        <v>162</v>
      </c>
      <c r="F6" s="63">
        <v>2</v>
      </c>
      <c r="G6" s="63">
        <v>2</v>
      </c>
      <c r="H6" s="63">
        <v>2</v>
      </c>
      <c r="I6" s="63">
        <v>1</v>
      </c>
      <c r="J6" s="63">
        <v>1</v>
      </c>
      <c r="K6" s="63">
        <v>1</v>
      </c>
      <c r="L6" s="63">
        <v>1</v>
      </c>
      <c r="M6" s="63">
        <v>1</v>
      </c>
      <c r="N6" s="63">
        <f t="shared" si="0"/>
        <v>11</v>
      </c>
      <c r="O6" s="64" t="str">
        <f t="shared" si="1"/>
        <v>ผ่าน</v>
      </c>
    </row>
    <row r="7" spans="1:15" s="19" customFormat="1" ht="15" customHeight="1">
      <c r="A7" s="280"/>
      <c r="B7" s="120" t="s">
        <v>62</v>
      </c>
      <c r="C7" s="27">
        <v>4</v>
      </c>
      <c r="D7" s="69">
        <v>3536</v>
      </c>
      <c r="E7" s="70" t="s">
        <v>163</v>
      </c>
      <c r="F7" s="121">
        <v>2</v>
      </c>
      <c r="G7" s="121">
        <v>2</v>
      </c>
      <c r="H7" s="121">
        <v>2</v>
      </c>
      <c r="I7" s="121">
        <v>2</v>
      </c>
      <c r="J7" s="121">
        <v>1</v>
      </c>
      <c r="K7" s="121">
        <v>1</v>
      </c>
      <c r="L7" s="121">
        <v>1</v>
      </c>
      <c r="M7" s="121">
        <v>1</v>
      </c>
      <c r="N7" s="121">
        <f>SUM(F7:M7)</f>
        <v>12</v>
      </c>
      <c r="O7" s="122" t="str">
        <f>IF(N7&gt;=21,"ดีเยี่ยม",IF(N7&gt;=13,"ดี",IF(N7&gt;=8,"ผ่าน","ไม่ผ่าน")))</f>
        <v>ผ่าน</v>
      </c>
    </row>
    <row r="8" spans="1:15" s="19" customFormat="1" ht="15" customHeight="1">
      <c r="A8" s="280"/>
      <c r="B8" s="120" t="s">
        <v>63</v>
      </c>
      <c r="C8" s="23">
        <v>5</v>
      </c>
      <c r="D8" s="60">
        <v>3537</v>
      </c>
      <c r="E8" s="61" t="s">
        <v>164</v>
      </c>
      <c r="F8" s="63">
        <v>3</v>
      </c>
      <c r="G8" s="63">
        <v>3</v>
      </c>
      <c r="H8" s="63">
        <v>2</v>
      </c>
      <c r="I8" s="63">
        <v>2</v>
      </c>
      <c r="J8" s="63">
        <v>2</v>
      </c>
      <c r="K8" s="63">
        <v>2</v>
      </c>
      <c r="L8" s="63">
        <v>2</v>
      </c>
      <c r="M8" s="63">
        <v>2</v>
      </c>
      <c r="N8" s="63">
        <f t="shared" si="0"/>
        <v>18</v>
      </c>
      <c r="O8" s="64" t="str">
        <f t="shared" si="1"/>
        <v>ดี</v>
      </c>
    </row>
    <row r="9" spans="1:15" s="19" customFormat="1" ht="15" customHeight="1">
      <c r="A9" s="280"/>
      <c r="B9" s="123" t="s">
        <v>89</v>
      </c>
      <c r="C9" s="27">
        <v>6</v>
      </c>
      <c r="D9" s="69">
        <v>3538</v>
      </c>
      <c r="E9" s="70" t="s">
        <v>165</v>
      </c>
      <c r="F9" s="121">
        <v>2</v>
      </c>
      <c r="G9" s="121">
        <v>2</v>
      </c>
      <c r="H9" s="121">
        <v>2</v>
      </c>
      <c r="I9" s="121">
        <v>2</v>
      </c>
      <c r="J9" s="121">
        <v>2</v>
      </c>
      <c r="K9" s="121">
        <v>2</v>
      </c>
      <c r="L9" s="121">
        <v>2</v>
      </c>
      <c r="M9" s="121">
        <v>2</v>
      </c>
      <c r="N9" s="121">
        <f t="shared" si="0"/>
        <v>16</v>
      </c>
      <c r="O9" s="122" t="str">
        <f t="shared" si="1"/>
        <v>ดี</v>
      </c>
    </row>
    <row r="10" spans="1:15" s="19" customFormat="1" ht="15" customHeight="1">
      <c r="A10" s="280">
        <v>2</v>
      </c>
      <c r="B10" s="118" t="s">
        <v>64</v>
      </c>
      <c r="C10" s="23">
        <v>7</v>
      </c>
      <c r="D10" s="60">
        <v>3766</v>
      </c>
      <c r="E10" s="61" t="s">
        <v>166</v>
      </c>
      <c r="F10" s="63">
        <v>3</v>
      </c>
      <c r="G10" s="63">
        <v>3</v>
      </c>
      <c r="H10" s="63">
        <v>3</v>
      </c>
      <c r="I10" s="63">
        <v>3</v>
      </c>
      <c r="J10" s="63">
        <v>3</v>
      </c>
      <c r="K10" s="63">
        <v>2</v>
      </c>
      <c r="L10" s="63">
        <v>2</v>
      </c>
      <c r="M10" s="63">
        <v>2</v>
      </c>
      <c r="N10" s="63">
        <f t="shared" si="0"/>
        <v>21</v>
      </c>
      <c r="O10" s="64" t="str">
        <f t="shared" si="1"/>
        <v>ดีเยี่ยม</v>
      </c>
    </row>
    <row r="11" spans="1:15" s="19" customFormat="1" ht="15" customHeight="1">
      <c r="A11" s="280"/>
      <c r="B11" s="120" t="s">
        <v>65</v>
      </c>
      <c r="C11" s="27">
        <v>8</v>
      </c>
      <c r="D11" s="69">
        <v>3816</v>
      </c>
      <c r="E11" s="70" t="s">
        <v>167</v>
      </c>
      <c r="F11" s="121">
        <v>3</v>
      </c>
      <c r="G11" s="121">
        <v>3</v>
      </c>
      <c r="H11" s="121">
        <v>3</v>
      </c>
      <c r="I11" s="121">
        <v>3</v>
      </c>
      <c r="J11" s="121">
        <v>3</v>
      </c>
      <c r="K11" s="121">
        <v>3</v>
      </c>
      <c r="L11" s="121">
        <v>2</v>
      </c>
      <c r="M11" s="121">
        <v>2</v>
      </c>
      <c r="N11" s="121">
        <f t="shared" si="0"/>
        <v>22</v>
      </c>
      <c r="O11" s="122" t="str">
        <f t="shared" si="1"/>
        <v>ดีเยี่ยม</v>
      </c>
    </row>
    <row r="12" spans="1:15" s="19" customFormat="1" ht="15" customHeight="1">
      <c r="A12" s="280"/>
      <c r="B12" s="120" t="s">
        <v>71</v>
      </c>
      <c r="C12" s="23">
        <v>9</v>
      </c>
      <c r="D12" s="60">
        <v>3856</v>
      </c>
      <c r="E12" s="61" t="s">
        <v>168</v>
      </c>
      <c r="F12" s="63">
        <v>2</v>
      </c>
      <c r="G12" s="63">
        <v>2</v>
      </c>
      <c r="H12" s="63">
        <v>2</v>
      </c>
      <c r="I12" s="63">
        <v>2</v>
      </c>
      <c r="J12" s="63">
        <v>1</v>
      </c>
      <c r="K12" s="63">
        <v>1</v>
      </c>
      <c r="L12" s="63">
        <v>1</v>
      </c>
      <c r="M12" s="63">
        <v>1</v>
      </c>
      <c r="N12" s="63">
        <f t="shared" si="0"/>
        <v>12</v>
      </c>
      <c r="O12" s="64" t="str">
        <f t="shared" si="1"/>
        <v>ผ่าน</v>
      </c>
    </row>
    <row r="13" spans="1:15" s="19" customFormat="1" ht="15" customHeight="1">
      <c r="A13" s="280"/>
      <c r="B13" s="120" t="s">
        <v>66</v>
      </c>
      <c r="C13" s="27">
        <v>10</v>
      </c>
      <c r="D13" s="69">
        <v>3874</v>
      </c>
      <c r="E13" s="70" t="s">
        <v>169</v>
      </c>
      <c r="F13" s="121">
        <v>2</v>
      </c>
      <c r="G13" s="121">
        <v>2</v>
      </c>
      <c r="H13" s="121">
        <v>2</v>
      </c>
      <c r="I13" s="121">
        <v>2</v>
      </c>
      <c r="J13" s="121">
        <v>1</v>
      </c>
      <c r="K13" s="121">
        <v>1</v>
      </c>
      <c r="L13" s="121">
        <v>1</v>
      </c>
      <c r="M13" s="121">
        <v>1</v>
      </c>
      <c r="N13" s="121">
        <f t="shared" si="0"/>
        <v>12</v>
      </c>
      <c r="O13" s="122" t="str">
        <f t="shared" si="1"/>
        <v>ผ่าน</v>
      </c>
    </row>
    <row r="14" spans="1:15" s="19" customFormat="1" ht="15" customHeight="1">
      <c r="A14" s="280"/>
      <c r="B14" s="124" t="s">
        <v>72</v>
      </c>
      <c r="C14" s="23">
        <v>11</v>
      </c>
      <c r="D14" s="60">
        <v>3357</v>
      </c>
      <c r="E14" s="61" t="s">
        <v>170</v>
      </c>
      <c r="F14" s="63">
        <v>2</v>
      </c>
      <c r="G14" s="63">
        <v>2</v>
      </c>
      <c r="H14" s="63">
        <v>2</v>
      </c>
      <c r="I14" s="63">
        <v>2</v>
      </c>
      <c r="J14" s="63">
        <v>1</v>
      </c>
      <c r="K14" s="63">
        <v>1</v>
      </c>
      <c r="L14" s="63">
        <v>1</v>
      </c>
      <c r="M14" s="63">
        <v>1</v>
      </c>
      <c r="N14" s="63">
        <f t="shared" si="0"/>
        <v>12</v>
      </c>
      <c r="O14" s="64" t="str">
        <f t="shared" si="1"/>
        <v>ผ่าน</v>
      </c>
    </row>
    <row r="15" spans="1:15" s="19" customFormat="1" ht="15" customHeight="1">
      <c r="A15" s="280">
        <v>3</v>
      </c>
      <c r="B15" s="118" t="s">
        <v>67</v>
      </c>
      <c r="C15" s="27">
        <v>12</v>
      </c>
      <c r="D15" s="69">
        <v>3541</v>
      </c>
      <c r="E15" s="70" t="s">
        <v>171</v>
      </c>
      <c r="F15" s="121">
        <v>3</v>
      </c>
      <c r="G15" s="121">
        <v>3</v>
      </c>
      <c r="H15" s="121">
        <v>3</v>
      </c>
      <c r="I15" s="121">
        <v>3</v>
      </c>
      <c r="J15" s="121">
        <v>3</v>
      </c>
      <c r="K15" s="121">
        <v>2</v>
      </c>
      <c r="L15" s="121">
        <v>2</v>
      </c>
      <c r="M15" s="121">
        <v>2</v>
      </c>
      <c r="N15" s="121">
        <f t="shared" si="0"/>
        <v>21</v>
      </c>
      <c r="O15" s="122" t="str">
        <f t="shared" si="1"/>
        <v>ดีเยี่ยม</v>
      </c>
    </row>
    <row r="16" spans="1:15" s="19" customFormat="1" ht="15" customHeight="1">
      <c r="A16" s="280"/>
      <c r="B16" s="120" t="s">
        <v>68</v>
      </c>
      <c r="C16" s="23">
        <v>13</v>
      </c>
      <c r="D16" s="60">
        <v>3544</v>
      </c>
      <c r="E16" s="61" t="s">
        <v>172</v>
      </c>
      <c r="F16" s="63">
        <v>3</v>
      </c>
      <c r="G16" s="63">
        <v>3</v>
      </c>
      <c r="H16" s="63">
        <v>3</v>
      </c>
      <c r="I16" s="63">
        <v>3</v>
      </c>
      <c r="J16" s="63">
        <v>3</v>
      </c>
      <c r="K16" s="63">
        <v>2</v>
      </c>
      <c r="L16" s="63">
        <v>2</v>
      </c>
      <c r="M16" s="63">
        <v>2</v>
      </c>
      <c r="N16" s="63">
        <f>SUM(F16:M16)</f>
        <v>21</v>
      </c>
      <c r="O16" s="64" t="str">
        <f>IF(N16&gt;=21,"ดีเยี่ยม",IF(N16&gt;=13,"ดี",IF(N16&gt;=8,"ผ่าน","ไม่ผ่าน")))</f>
        <v>ดีเยี่ยม</v>
      </c>
    </row>
    <row r="17" spans="1:15" s="19" customFormat="1" ht="15" customHeight="1">
      <c r="A17" s="280"/>
      <c r="B17" s="120" t="s">
        <v>73</v>
      </c>
      <c r="C17" s="27">
        <v>14</v>
      </c>
      <c r="D17" s="69">
        <v>3547</v>
      </c>
      <c r="E17" s="70" t="s">
        <v>174</v>
      </c>
      <c r="F17" s="22">
        <v>3</v>
      </c>
      <c r="G17" s="22">
        <v>3</v>
      </c>
      <c r="H17" s="22">
        <v>3</v>
      </c>
      <c r="I17" s="22">
        <v>3</v>
      </c>
      <c r="J17" s="22">
        <v>2</v>
      </c>
      <c r="K17" s="22">
        <v>2</v>
      </c>
      <c r="L17" s="22">
        <v>2</v>
      </c>
      <c r="M17" s="22">
        <v>2</v>
      </c>
      <c r="N17" s="22">
        <f aca="true" t="shared" si="2" ref="N17:N23">SUM(F17:M17)</f>
        <v>20</v>
      </c>
      <c r="O17" s="119" t="str">
        <f aca="true" t="shared" si="3" ref="O17:O23">IF(N17&gt;=21,"ดีเยี่ยม",IF(N17&gt;=13,"ดี",IF(N17&gt;=8,"ผ่าน","ไม่ผ่าน")))</f>
        <v>ดี</v>
      </c>
    </row>
    <row r="18" spans="1:15" s="19" customFormat="1" ht="15" customHeight="1">
      <c r="A18" s="280"/>
      <c r="B18" s="124" t="s">
        <v>74</v>
      </c>
      <c r="C18" s="23">
        <v>15</v>
      </c>
      <c r="D18" s="60">
        <v>3550</v>
      </c>
      <c r="E18" s="61" t="s">
        <v>175</v>
      </c>
      <c r="F18" s="63">
        <v>3</v>
      </c>
      <c r="G18" s="63">
        <v>3</v>
      </c>
      <c r="H18" s="63">
        <v>3</v>
      </c>
      <c r="I18" s="63">
        <v>2</v>
      </c>
      <c r="J18" s="63">
        <v>2</v>
      </c>
      <c r="K18" s="63">
        <v>2</v>
      </c>
      <c r="L18" s="63">
        <v>2</v>
      </c>
      <c r="M18" s="63">
        <v>2</v>
      </c>
      <c r="N18" s="63">
        <f t="shared" si="2"/>
        <v>19</v>
      </c>
      <c r="O18" s="64" t="str">
        <f t="shared" si="3"/>
        <v>ดี</v>
      </c>
    </row>
    <row r="19" spans="1:15" s="19" customFormat="1" ht="15" customHeight="1">
      <c r="A19" s="280">
        <v>4</v>
      </c>
      <c r="B19" s="118" t="s">
        <v>69</v>
      </c>
      <c r="C19" s="27">
        <v>16</v>
      </c>
      <c r="D19" s="69">
        <v>3765</v>
      </c>
      <c r="E19" s="70" t="s">
        <v>176</v>
      </c>
      <c r="F19" s="121">
        <v>2</v>
      </c>
      <c r="G19" s="121">
        <v>2</v>
      </c>
      <c r="H19" s="121">
        <v>2</v>
      </c>
      <c r="I19" s="121">
        <v>2</v>
      </c>
      <c r="J19" s="121">
        <v>1</v>
      </c>
      <c r="K19" s="121">
        <v>1</v>
      </c>
      <c r="L19" s="121">
        <v>1</v>
      </c>
      <c r="M19" s="121">
        <v>1</v>
      </c>
      <c r="N19" s="121">
        <f t="shared" si="2"/>
        <v>12</v>
      </c>
      <c r="O19" s="122" t="str">
        <f t="shared" si="3"/>
        <v>ผ่าน</v>
      </c>
    </row>
    <row r="20" spans="1:15" s="19" customFormat="1" ht="15" customHeight="1">
      <c r="A20" s="280"/>
      <c r="B20" s="125" t="s">
        <v>70</v>
      </c>
      <c r="C20" s="23">
        <v>17</v>
      </c>
      <c r="D20" s="60">
        <v>3770</v>
      </c>
      <c r="E20" s="61" t="s">
        <v>177</v>
      </c>
      <c r="F20" s="63">
        <v>2</v>
      </c>
      <c r="G20" s="63">
        <v>2</v>
      </c>
      <c r="H20" s="63">
        <v>2</v>
      </c>
      <c r="I20" s="63">
        <v>2</v>
      </c>
      <c r="J20" s="63">
        <v>1</v>
      </c>
      <c r="K20" s="63">
        <v>1</v>
      </c>
      <c r="L20" s="63">
        <v>1</v>
      </c>
      <c r="M20" s="63">
        <v>1</v>
      </c>
      <c r="N20" s="63">
        <f t="shared" si="2"/>
        <v>12</v>
      </c>
      <c r="O20" s="64" t="str">
        <f t="shared" si="3"/>
        <v>ผ่าน</v>
      </c>
    </row>
    <row r="21" spans="1:15" s="19" customFormat="1" ht="15" customHeight="1">
      <c r="A21" s="280"/>
      <c r="B21" s="126" t="s">
        <v>75</v>
      </c>
      <c r="C21" s="27">
        <v>18</v>
      </c>
      <c r="D21" s="69">
        <v>3771</v>
      </c>
      <c r="E21" s="70" t="s">
        <v>178</v>
      </c>
      <c r="F21" s="121">
        <v>3</v>
      </c>
      <c r="G21" s="121">
        <v>3</v>
      </c>
      <c r="H21" s="121">
        <v>3</v>
      </c>
      <c r="I21" s="121">
        <v>3</v>
      </c>
      <c r="J21" s="121">
        <v>2</v>
      </c>
      <c r="K21" s="121">
        <v>2</v>
      </c>
      <c r="L21" s="121">
        <v>2</v>
      </c>
      <c r="M21" s="121">
        <v>2</v>
      </c>
      <c r="N21" s="121">
        <f t="shared" si="2"/>
        <v>20</v>
      </c>
      <c r="O21" s="122" t="str">
        <f t="shared" si="3"/>
        <v>ดี</v>
      </c>
    </row>
    <row r="22" spans="1:15" s="19" customFormat="1" ht="15" customHeight="1">
      <c r="A22" s="280"/>
      <c r="B22" s="120" t="s">
        <v>76</v>
      </c>
      <c r="C22" s="23">
        <v>19</v>
      </c>
      <c r="D22" s="60">
        <v>3772</v>
      </c>
      <c r="E22" s="61" t="s">
        <v>179</v>
      </c>
      <c r="F22" s="63">
        <v>2</v>
      </c>
      <c r="G22" s="63">
        <v>2</v>
      </c>
      <c r="H22" s="63">
        <v>2</v>
      </c>
      <c r="I22" s="63">
        <v>2</v>
      </c>
      <c r="J22" s="63">
        <v>1</v>
      </c>
      <c r="K22" s="63">
        <v>1</v>
      </c>
      <c r="L22" s="63">
        <v>1</v>
      </c>
      <c r="M22" s="63">
        <v>1</v>
      </c>
      <c r="N22" s="63">
        <f>SUM(F22:M22)</f>
        <v>12</v>
      </c>
      <c r="O22" s="64" t="str">
        <f>IF(N22&gt;=21,"ดีเยี่ยม",IF(N22&gt;=13,"ดี",IF(N22&gt;=8,"ผ่าน","ไม่ผ่าน")))</f>
        <v>ผ่าน</v>
      </c>
    </row>
    <row r="23" spans="1:15" s="19" customFormat="1" ht="15" customHeight="1">
      <c r="A23" s="280"/>
      <c r="B23" s="120" t="s">
        <v>77</v>
      </c>
      <c r="C23" s="27">
        <v>20</v>
      </c>
      <c r="D23" s="69">
        <v>3545</v>
      </c>
      <c r="E23" s="70" t="s">
        <v>173</v>
      </c>
      <c r="F23" s="121">
        <v>3</v>
      </c>
      <c r="G23" s="121">
        <v>3</v>
      </c>
      <c r="H23" s="121">
        <v>3</v>
      </c>
      <c r="I23" s="121">
        <v>2</v>
      </c>
      <c r="J23" s="121">
        <v>2</v>
      </c>
      <c r="K23" s="121">
        <v>2</v>
      </c>
      <c r="L23" s="121">
        <v>2</v>
      </c>
      <c r="M23" s="121">
        <v>2</v>
      </c>
      <c r="N23" s="121">
        <f t="shared" si="2"/>
        <v>19</v>
      </c>
      <c r="O23" s="122" t="str">
        <f t="shared" si="3"/>
        <v>ดี</v>
      </c>
    </row>
    <row r="24" spans="1:15" s="19" customFormat="1" ht="15" customHeight="1">
      <c r="A24" s="280"/>
      <c r="B24" s="120" t="s">
        <v>78</v>
      </c>
      <c r="C24" s="290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2"/>
    </row>
    <row r="25" spans="1:15" s="19" customFormat="1" ht="15" customHeight="1">
      <c r="A25" s="280"/>
      <c r="B25" s="125" t="s">
        <v>79</v>
      </c>
      <c r="C25" s="293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5"/>
    </row>
    <row r="26" spans="1:15" s="19" customFormat="1" ht="15" customHeight="1">
      <c r="A26" s="280"/>
      <c r="B26" s="125" t="s">
        <v>80</v>
      </c>
      <c r="C26" s="293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5"/>
    </row>
    <row r="27" spans="1:15" s="19" customFormat="1" ht="15" customHeight="1">
      <c r="A27" s="280">
        <v>5</v>
      </c>
      <c r="B27" s="127" t="s">
        <v>37</v>
      </c>
      <c r="C27" s="293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5"/>
    </row>
    <row r="28" spans="1:15" s="19" customFormat="1" ht="15" customHeight="1">
      <c r="A28" s="280"/>
      <c r="B28" s="128" t="s">
        <v>39</v>
      </c>
      <c r="C28" s="293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5"/>
    </row>
    <row r="29" spans="1:15" s="19" customFormat="1" ht="15" customHeight="1">
      <c r="A29" s="280"/>
      <c r="B29" s="128" t="s">
        <v>38</v>
      </c>
      <c r="C29" s="293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5"/>
    </row>
    <row r="30" spans="1:15" s="19" customFormat="1" ht="15" customHeight="1">
      <c r="A30" s="280"/>
      <c r="B30" s="129" t="s">
        <v>40</v>
      </c>
      <c r="C30" s="293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5"/>
    </row>
    <row r="31" spans="1:15" s="19" customFormat="1" ht="15" customHeight="1">
      <c r="A31" s="280"/>
      <c r="B31" s="128" t="s">
        <v>41</v>
      </c>
      <c r="C31" s="293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5"/>
    </row>
    <row r="32" spans="1:15" s="19" customFormat="1" ht="15" customHeight="1">
      <c r="A32" s="280">
        <v>6</v>
      </c>
      <c r="B32" s="127" t="s">
        <v>42</v>
      </c>
      <c r="C32" s="293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5"/>
    </row>
    <row r="33" spans="1:15" s="19" customFormat="1" ht="15" customHeight="1">
      <c r="A33" s="280"/>
      <c r="B33" s="128" t="s">
        <v>43</v>
      </c>
      <c r="C33" s="293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5"/>
    </row>
    <row r="34" spans="1:15" s="19" customFormat="1" ht="15" customHeight="1">
      <c r="A34" s="280"/>
      <c r="B34" s="128" t="s">
        <v>44</v>
      </c>
      <c r="C34" s="293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5"/>
    </row>
    <row r="35" spans="1:15" s="19" customFormat="1" ht="15" customHeight="1">
      <c r="A35" s="280"/>
      <c r="B35" s="128" t="s">
        <v>81</v>
      </c>
      <c r="C35" s="293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5"/>
    </row>
    <row r="36" spans="1:15" s="19" customFormat="1" ht="15" customHeight="1">
      <c r="A36" s="280"/>
      <c r="B36" s="128" t="s">
        <v>82</v>
      </c>
      <c r="C36" s="293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5"/>
    </row>
    <row r="37" spans="1:15" s="19" customFormat="1" ht="15" customHeight="1">
      <c r="A37" s="281">
        <v>7</v>
      </c>
      <c r="B37" s="130" t="s">
        <v>83</v>
      </c>
      <c r="C37" s="293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5"/>
    </row>
    <row r="38" spans="1:15" s="19" customFormat="1" ht="15" customHeight="1">
      <c r="A38" s="282"/>
      <c r="B38" s="131" t="s">
        <v>45</v>
      </c>
      <c r="C38" s="293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5"/>
    </row>
    <row r="39" spans="1:15" s="19" customFormat="1" ht="15" customHeight="1">
      <c r="A39" s="282"/>
      <c r="B39" s="131" t="s">
        <v>84</v>
      </c>
      <c r="C39" s="293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5"/>
    </row>
    <row r="40" spans="1:15" s="19" customFormat="1" ht="15" customHeight="1">
      <c r="A40" s="282"/>
      <c r="B40" s="131" t="s">
        <v>46</v>
      </c>
      <c r="C40" s="293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5"/>
    </row>
    <row r="41" spans="1:15" s="19" customFormat="1" ht="15" customHeight="1">
      <c r="A41" s="282"/>
      <c r="B41" s="131" t="s">
        <v>47</v>
      </c>
      <c r="C41" s="293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5"/>
    </row>
    <row r="42" spans="1:15" s="19" customFormat="1" ht="15" customHeight="1">
      <c r="A42" s="282"/>
      <c r="B42" s="132" t="s">
        <v>48</v>
      </c>
      <c r="C42" s="293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5"/>
    </row>
    <row r="43" spans="1:15" s="19" customFormat="1" ht="15" customHeight="1">
      <c r="A43" s="282"/>
      <c r="B43" s="131" t="s">
        <v>85</v>
      </c>
      <c r="C43" s="293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5"/>
    </row>
    <row r="44" spans="1:15" s="19" customFormat="1" ht="15" customHeight="1">
      <c r="A44" s="273">
        <v>8</v>
      </c>
      <c r="B44" s="130" t="s">
        <v>86</v>
      </c>
      <c r="C44" s="293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5"/>
    </row>
    <row r="45" spans="1:15" s="19" customFormat="1" ht="15" customHeight="1">
      <c r="A45" s="274"/>
      <c r="B45" s="132" t="s">
        <v>87</v>
      </c>
      <c r="C45" s="293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5"/>
    </row>
    <row r="46" spans="1:15" s="19" customFormat="1" ht="15" customHeight="1">
      <c r="A46" s="274"/>
      <c r="B46" s="131" t="s">
        <v>88</v>
      </c>
      <c r="C46" s="293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5"/>
    </row>
    <row r="47" spans="1:15" s="65" customFormat="1" ht="23.25" customHeight="1">
      <c r="A47" s="274"/>
      <c r="B47" s="133" t="s">
        <v>49</v>
      </c>
      <c r="C47" s="293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5"/>
    </row>
    <row r="48" spans="1:15" s="65" customFormat="1" ht="16.5" customHeight="1">
      <c r="A48" s="275"/>
      <c r="B48" s="134" t="s">
        <v>50</v>
      </c>
      <c r="C48" s="293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5"/>
    </row>
    <row r="49" spans="1:15" s="65" customFormat="1" ht="16.5" customHeight="1">
      <c r="A49" s="66"/>
      <c r="B49" s="67"/>
      <c r="C49" s="296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8"/>
    </row>
    <row r="50" ht="16.5" customHeight="1"/>
    <row r="51" ht="16.5" customHeight="1">
      <c r="G51" s="29" t="s">
        <v>19</v>
      </c>
    </row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</sheetData>
  <sheetProtection/>
  <mergeCells count="14">
    <mergeCell ref="A1:O1"/>
    <mergeCell ref="A4:A9"/>
    <mergeCell ref="A10:A14"/>
    <mergeCell ref="C2:C3"/>
    <mergeCell ref="D2:D3"/>
    <mergeCell ref="E2:E3"/>
    <mergeCell ref="A44:A48"/>
    <mergeCell ref="A2:A3"/>
    <mergeCell ref="B2:B3"/>
    <mergeCell ref="A27:A31"/>
    <mergeCell ref="A32:A36"/>
    <mergeCell ref="A15:A18"/>
    <mergeCell ref="A19:A26"/>
    <mergeCell ref="A37:A43"/>
  </mergeCells>
  <printOptions/>
  <pageMargins left="0.984251968503937" right="0.1968503937007874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Boontin</dc:creator>
  <cp:keywords/>
  <dc:description/>
  <cp:lastModifiedBy>Meename5</cp:lastModifiedBy>
  <cp:lastPrinted>2020-11-16T13:10:56Z</cp:lastPrinted>
  <dcterms:created xsi:type="dcterms:W3CDTF">2003-06-04T11:03:41Z</dcterms:created>
  <dcterms:modified xsi:type="dcterms:W3CDTF">2021-04-06T10:08:40Z</dcterms:modified>
  <cp:category/>
  <cp:version/>
  <cp:contentType/>
  <cp:contentStatus/>
</cp:coreProperties>
</file>